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Stavba!$H$33</definedName>
    <definedName name="CenaCelkem">Stavba!$G$22</definedName>
    <definedName name="CenaCelkemBezDPH">Stavba!$G$21</definedName>
    <definedName name="CenaCelkemVypocet" localSheetId="1">Stavba!$I$33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Stavba!$G$17</definedName>
    <definedName name="DPHZakl">Stavba!$G$19</definedName>
    <definedName name="dpsc" localSheetId="1">Stavba!$C$13</definedName>
    <definedName name="IČO" localSheetId="1">Stavba!$I$11</definedName>
    <definedName name="Mena">Stavba!$J$22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Stavba!$B$31</definedName>
    <definedName name="_xlnm.Print_Area" localSheetId="3">' Pol'!$A$1:$U$328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Stavba!$E$16</definedName>
    <definedName name="SazbaDPH1">'[1]Krycí list'!$C$30</definedName>
    <definedName name="SazbaDPH2" localSheetId="1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Stavba!$B$1:$J$29</definedName>
    <definedName name="ZakladDPHSni">Stavba!$G$16</definedName>
    <definedName name="ZakladDPHSniVypocet" localSheetId="1">Stavba!$F$33</definedName>
    <definedName name="ZakladDPHZakl">Stavba!$G$18</definedName>
    <definedName name="ZakladDPHZaklVypocet" localSheetId="1">Stavba!$G$33</definedName>
    <definedName name="Zaokrouhleni">Stavba!$G$20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18" i="12" l="1"/>
  <c r="F32" i="1" s="1"/>
  <c r="F33" i="1" s="1"/>
  <c r="BA316" i="12"/>
  <c r="U315" i="12"/>
  <c r="Q315" i="12"/>
  <c r="O315" i="12"/>
  <c r="O300" i="12" s="1"/>
  <c r="K315" i="12"/>
  <c r="I315" i="12"/>
  <c r="G315" i="12"/>
  <c r="M315" i="12" s="1"/>
  <c r="BA314" i="12"/>
  <c r="U313" i="12"/>
  <c r="Q313" i="12"/>
  <c r="O313" i="12"/>
  <c r="K313" i="12"/>
  <c r="I313" i="12"/>
  <c r="G313" i="12"/>
  <c r="M313" i="12" s="1"/>
  <c r="BA312" i="12"/>
  <c r="U311" i="12"/>
  <c r="Q311" i="12"/>
  <c r="O311" i="12"/>
  <c r="K311" i="12"/>
  <c r="I311" i="12"/>
  <c r="G311" i="12"/>
  <c r="M311" i="12" s="1"/>
  <c r="BA310" i="12"/>
  <c r="U309" i="12"/>
  <c r="Q309" i="12"/>
  <c r="O309" i="12"/>
  <c r="K309" i="12"/>
  <c r="I309" i="12"/>
  <c r="G309" i="12"/>
  <c r="M309" i="12" s="1"/>
  <c r="BA308" i="12"/>
  <c r="BA307" i="12"/>
  <c r="U306" i="12"/>
  <c r="Q306" i="12"/>
  <c r="Q300" i="12" s="1"/>
  <c r="O306" i="12"/>
  <c r="K306" i="12"/>
  <c r="I306" i="12"/>
  <c r="G306" i="12"/>
  <c r="M306" i="12" s="1"/>
  <c r="BA304" i="12"/>
  <c r="BA303" i="12"/>
  <c r="BA302" i="12"/>
  <c r="U301" i="12"/>
  <c r="U300" i="12" s="1"/>
  <c r="Q301" i="12"/>
  <c r="O301" i="12"/>
  <c r="K301" i="12"/>
  <c r="I301" i="12"/>
  <c r="G301" i="12"/>
  <c r="M301" i="12" s="1"/>
  <c r="I300" i="12"/>
  <c r="U299" i="12"/>
  <c r="Q299" i="12"/>
  <c r="O299" i="12"/>
  <c r="M299" i="12"/>
  <c r="K299" i="12"/>
  <c r="I299" i="12"/>
  <c r="G299" i="12"/>
  <c r="U298" i="12"/>
  <c r="Q298" i="12"/>
  <c r="O298" i="12"/>
  <c r="K298" i="12"/>
  <c r="I298" i="12"/>
  <c r="G298" i="12"/>
  <c r="M298" i="12" s="1"/>
  <c r="U297" i="12"/>
  <c r="Q297" i="12"/>
  <c r="O297" i="12"/>
  <c r="K297" i="12"/>
  <c r="I297" i="12"/>
  <c r="G297" i="12"/>
  <c r="M297" i="12" s="1"/>
  <c r="U296" i="12"/>
  <c r="Q296" i="12"/>
  <c r="O296" i="12"/>
  <c r="K296" i="12"/>
  <c r="I296" i="12"/>
  <c r="G296" i="12"/>
  <c r="M296" i="12" s="1"/>
  <c r="U295" i="12"/>
  <c r="Q295" i="12"/>
  <c r="O295" i="12"/>
  <c r="K295" i="12"/>
  <c r="I295" i="12"/>
  <c r="G295" i="12"/>
  <c r="M295" i="12" s="1"/>
  <c r="U294" i="12"/>
  <c r="Q294" i="12"/>
  <c r="O294" i="12"/>
  <c r="K294" i="12"/>
  <c r="I294" i="12"/>
  <c r="G294" i="12"/>
  <c r="M294" i="12" s="1"/>
  <c r="U293" i="12"/>
  <c r="Q293" i="12"/>
  <c r="O293" i="12"/>
  <c r="K293" i="12"/>
  <c r="I293" i="12"/>
  <c r="G293" i="12"/>
  <c r="M293" i="12" s="1"/>
  <c r="U291" i="12"/>
  <c r="Q291" i="12"/>
  <c r="Q290" i="12" s="1"/>
  <c r="O291" i="12"/>
  <c r="K291" i="12"/>
  <c r="I291" i="12"/>
  <c r="G291" i="12"/>
  <c r="M291" i="12" s="1"/>
  <c r="K290" i="12"/>
  <c r="U289" i="12"/>
  <c r="Q289" i="12"/>
  <c r="O289" i="12"/>
  <c r="K289" i="12"/>
  <c r="I289" i="12"/>
  <c r="G289" i="12"/>
  <c r="M289" i="12" s="1"/>
  <c r="U287" i="12"/>
  <c r="U286" i="12" s="1"/>
  <c r="Q287" i="12"/>
  <c r="Q286" i="12" s="1"/>
  <c r="O287" i="12"/>
  <c r="K287" i="12"/>
  <c r="K286" i="12" s="1"/>
  <c r="I287" i="12"/>
  <c r="G287" i="12"/>
  <c r="M287" i="12" s="1"/>
  <c r="I286" i="12"/>
  <c r="BA285" i="12"/>
  <c r="U284" i="12"/>
  <c r="Q284" i="12"/>
  <c r="O284" i="12"/>
  <c r="K284" i="12"/>
  <c r="I284" i="12"/>
  <c r="G284" i="12"/>
  <c r="M284" i="12" s="1"/>
  <c r="U282" i="12"/>
  <c r="U281" i="12" s="1"/>
  <c r="Q282" i="12"/>
  <c r="Q281" i="12" s="1"/>
  <c r="O282" i="12"/>
  <c r="O281" i="12" s="1"/>
  <c r="K282" i="12"/>
  <c r="I282" i="12"/>
  <c r="I281" i="12" s="1"/>
  <c r="G282" i="12"/>
  <c r="M282" i="12" s="1"/>
  <c r="K281" i="12"/>
  <c r="U280" i="12"/>
  <c r="Q280" i="12"/>
  <c r="O280" i="12"/>
  <c r="K280" i="12"/>
  <c r="I280" i="12"/>
  <c r="G280" i="12"/>
  <c r="M280" i="12" s="1"/>
  <c r="U278" i="12"/>
  <c r="Q278" i="12"/>
  <c r="O278" i="12"/>
  <c r="K278" i="12"/>
  <c r="I278" i="12"/>
  <c r="G278" i="12"/>
  <c r="M278" i="12" s="1"/>
  <c r="U276" i="12"/>
  <c r="U275" i="12" s="1"/>
  <c r="Q276" i="12"/>
  <c r="Q275" i="12" s="1"/>
  <c r="O276" i="12"/>
  <c r="K276" i="12"/>
  <c r="I276" i="12"/>
  <c r="G276" i="12"/>
  <c r="M276" i="12" s="1"/>
  <c r="U273" i="12"/>
  <c r="Q273" i="12"/>
  <c r="O273" i="12"/>
  <c r="K273" i="12"/>
  <c r="I273" i="12"/>
  <c r="G273" i="12"/>
  <c r="M273" i="12" s="1"/>
  <c r="BA272" i="12"/>
  <c r="U271" i="12"/>
  <c r="Q271" i="12"/>
  <c r="O271" i="12"/>
  <c r="K271" i="12"/>
  <c r="I271" i="12"/>
  <c r="G271" i="12"/>
  <c r="M271" i="12" s="1"/>
  <c r="U270" i="12"/>
  <c r="U267" i="12" s="1"/>
  <c r="Q270" i="12"/>
  <c r="O270" i="12"/>
  <c r="K270" i="12"/>
  <c r="I270" i="12"/>
  <c r="G270" i="12"/>
  <c r="M270" i="12" s="1"/>
  <c r="BA269" i="12"/>
  <c r="U268" i="12"/>
  <c r="Q268" i="12"/>
  <c r="O268" i="12"/>
  <c r="K268" i="12"/>
  <c r="K267" i="12" s="1"/>
  <c r="I268" i="12"/>
  <c r="G268" i="12"/>
  <c r="U266" i="12"/>
  <c r="Q266" i="12"/>
  <c r="O266" i="12"/>
  <c r="K266" i="12"/>
  <c r="I266" i="12"/>
  <c r="G266" i="12"/>
  <c r="M266" i="12" s="1"/>
  <c r="U265" i="12"/>
  <c r="Q265" i="12"/>
  <c r="O265" i="12"/>
  <c r="O264" i="12" s="1"/>
  <c r="K265" i="12"/>
  <c r="K264" i="12" s="1"/>
  <c r="I265" i="12"/>
  <c r="G265" i="12"/>
  <c r="M265" i="12" s="1"/>
  <c r="Q264" i="12"/>
  <c r="U262" i="12"/>
  <c r="Q262" i="12"/>
  <c r="O262" i="12"/>
  <c r="K262" i="12"/>
  <c r="I262" i="12"/>
  <c r="G262" i="12"/>
  <c r="M262" i="12" s="1"/>
  <c r="U261" i="12"/>
  <c r="Q261" i="12"/>
  <c r="Q255" i="12" s="1"/>
  <c r="O261" i="12"/>
  <c r="K261" i="12"/>
  <c r="I261" i="12"/>
  <c r="G261" i="12"/>
  <c r="M261" i="12" s="1"/>
  <c r="U259" i="12"/>
  <c r="Q259" i="12"/>
  <c r="O259" i="12"/>
  <c r="K259" i="12"/>
  <c r="I259" i="12"/>
  <c r="G259" i="12"/>
  <c r="M259" i="12" s="1"/>
  <c r="BA257" i="12"/>
  <c r="U256" i="12"/>
  <c r="U255" i="12" s="1"/>
  <c r="Q256" i="12"/>
  <c r="O256" i="12"/>
  <c r="O255" i="12" s="1"/>
  <c r="K256" i="12"/>
  <c r="I256" i="12"/>
  <c r="G256" i="12"/>
  <c r="M256" i="12" s="1"/>
  <c r="U253" i="12"/>
  <c r="Q253" i="12"/>
  <c r="O253" i="12"/>
  <c r="K253" i="12"/>
  <c r="I253" i="12"/>
  <c r="G253" i="12"/>
  <c r="M253" i="12" s="1"/>
  <c r="U251" i="12"/>
  <c r="Q251" i="12"/>
  <c r="O251" i="12"/>
  <c r="K251" i="12"/>
  <c r="I251" i="12"/>
  <c r="G251" i="12"/>
  <c r="M251" i="12" s="1"/>
  <c r="U250" i="12"/>
  <c r="Q250" i="12"/>
  <c r="O250" i="12"/>
  <c r="K250" i="12"/>
  <c r="I250" i="12"/>
  <c r="G250" i="12"/>
  <c r="M250" i="12" s="1"/>
  <c r="U249" i="12"/>
  <c r="Q249" i="12"/>
  <c r="O249" i="12"/>
  <c r="K249" i="12"/>
  <c r="I249" i="12"/>
  <c r="G249" i="12"/>
  <c r="M249" i="12" s="1"/>
  <c r="U247" i="12"/>
  <c r="Q247" i="12"/>
  <c r="O247" i="12"/>
  <c r="K247" i="12"/>
  <c r="I247" i="12"/>
  <c r="G247" i="12"/>
  <c r="M247" i="12" s="1"/>
  <c r="U246" i="12"/>
  <c r="Q246" i="12"/>
  <c r="O246" i="12"/>
  <c r="K246" i="12"/>
  <c r="I246" i="12"/>
  <c r="G246" i="12"/>
  <c r="M246" i="12" s="1"/>
  <c r="U243" i="12"/>
  <c r="Q243" i="12"/>
  <c r="O243" i="12"/>
  <c r="K243" i="12"/>
  <c r="I243" i="12"/>
  <c r="G243" i="12"/>
  <c r="M243" i="12" s="1"/>
  <c r="U241" i="12"/>
  <c r="Q241" i="12"/>
  <c r="O241" i="12"/>
  <c r="K241" i="12"/>
  <c r="I241" i="12"/>
  <c r="G241" i="12"/>
  <c r="M241" i="12" s="1"/>
  <c r="U240" i="12"/>
  <c r="Q240" i="12"/>
  <c r="O240" i="12"/>
  <c r="K240" i="12"/>
  <c r="I240" i="12"/>
  <c r="G240" i="12"/>
  <c r="M240" i="12" s="1"/>
  <c r="U238" i="12"/>
  <c r="Q238" i="12"/>
  <c r="O238" i="12"/>
  <c r="K238" i="12"/>
  <c r="I238" i="12"/>
  <c r="G238" i="12"/>
  <c r="M238" i="12" s="1"/>
  <c r="U235" i="12"/>
  <c r="Q235" i="12"/>
  <c r="O235" i="12"/>
  <c r="K235" i="12"/>
  <c r="I235" i="12"/>
  <c r="G235" i="12"/>
  <c r="M235" i="12" s="1"/>
  <c r="U234" i="12"/>
  <c r="Q234" i="12"/>
  <c r="O234" i="12"/>
  <c r="K234" i="12"/>
  <c r="I234" i="12"/>
  <c r="G234" i="12"/>
  <c r="M234" i="12" s="1"/>
  <c r="U233" i="12"/>
  <c r="Q233" i="12"/>
  <c r="O233" i="12"/>
  <c r="K233" i="12"/>
  <c r="I233" i="12"/>
  <c r="G233" i="12"/>
  <c r="M233" i="12" s="1"/>
  <c r="U231" i="12"/>
  <c r="Q231" i="12"/>
  <c r="O231" i="12"/>
  <c r="K231" i="12"/>
  <c r="I231" i="12"/>
  <c r="G231" i="12"/>
  <c r="M231" i="12" s="1"/>
  <c r="BA226" i="12"/>
  <c r="U225" i="12"/>
  <c r="Q225" i="12"/>
  <c r="O225" i="12"/>
  <c r="K225" i="12"/>
  <c r="I225" i="12"/>
  <c r="G225" i="12"/>
  <c r="M225" i="12" s="1"/>
  <c r="U223" i="12"/>
  <c r="Q223" i="12"/>
  <c r="O223" i="12"/>
  <c r="K223" i="12"/>
  <c r="I223" i="12"/>
  <c r="G223" i="12"/>
  <c r="M223" i="12" s="1"/>
  <c r="U221" i="12"/>
  <c r="Q221" i="12"/>
  <c r="O221" i="12"/>
  <c r="K221" i="12"/>
  <c r="I221" i="12"/>
  <c r="G221" i="12"/>
  <c r="M221" i="12" s="1"/>
  <c r="BA217" i="12"/>
  <c r="U216" i="12"/>
  <c r="Q216" i="12"/>
  <c r="O216" i="12"/>
  <c r="K216" i="12"/>
  <c r="I216" i="12"/>
  <c r="I212" i="12" s="1"/>
  <c r="G216" i="12"/>
  <c r="M216" i="12" s="1"/>
  <c r="BA214" i="12"/>
  <c r="U213" i="12"/>
  <c r="U212" i="12" s="1"/>
  <c r="Q213" i="12"/>
  <c r="O213" i="12"/>
  <c r="K213" i="12"/>
  <c r="I213" i="12"/>
  <c r="G213" i="12"/>
  <c r="M213" i="12" s="1"/>
  <c r="U211" i="12"/>
  <c r="Q211" i="12"/>
  <c r="Q206" i="12" s="1"/>
  <c r="O211" i="12"/>
  <c r="K211" i="12"/>
  <c r="K206" i="12" s="1"/>
  <c r="I211" i="12"/>
  <c r="G211" i="12"/>
  <c r="M211" i="12" s="1"/>
  <c r="BA210" i="12"/>
  <c r="U209" i="12"/>
  <c r="Q209" i="12"/>
  <c r="O209" i="12"/>
  <c r="K209" i="12"/>
  <c r="I209" i="12"/>
  <c r="G209" i="12"/>
  <c r="M209" i="12" s="1"/>
  <c r="U207" i="12"/>
  <c r="U206" i="12" s="1"/>
  <c r="Q207" i="12"/>
  <c r="O207" i="12"/>
  <c r="K207" i="12"/>
  <c r="I207" i="12"/>
  <c r="G207" i="12"/>
  <c r="M207" i="12" s="1"/>
  <c r="U204" i="12"/>
  <c r="Q204" i="12"/>
  <c r="O204" i="12"/>
  <c r="K204" i="12"/>
  <c r="I204" i="12"/>
  <c r="G204" i="12"/>
  <c r="M204" i="12" s="1"/>
  <c r="U202" i="12"/>
  <c r="Q202" i="12"/>
  <c r="O202" i="12"/>
  <c r="K202" i="12"/>
  <c r="I202" i="12"/>
  <c r="G202" i="12"/>
  <c r="M202" i="12" s="1"/>
  <c r="U200" i="12"/>
  <c r="Q200" i="12"/>
  <c r="O200" i="12"/>
  <c r="K200" i="12"/>
  <c r="I200" i="12"/>
  <c r="G200" i="12"/>
  <c r="M200" i="12" s="1"/>
  <c r="U198" i="12"/>
  <c r="Q198" i="12"/>
  <c r="O198" i="12"/>
  <c r="K198" i="12"/>
  <c r="I198" i="12"/>
  <c r="G198" i="12"/>
  <c r="U196" i="12"/>
  <c r="Q196" i="12"/>
  <c r="O196" i="12"/>
  <c r="K196" i="12"/>
  <c r="I196" i="12"/>
  <c r="G196" i="12"/>
  <c r="M196" i="12" s="1"/>
  <c r="U194" i="12"/>
  <c r="Q194" i="12"/>
  <c r="Q187" i="12" s="1"/>
  <c r="O194" i="12"/>
  <c r="K194" i="12"/>
  <c r="I194" i="12"/>
  <c r="G194" i="12"/>
  <c r="M194" i="12" s="1"/>
  <c r="U192" i="12"/>
  <c r="Q192" i="12"/>
  <c r="O192" i="12"/>
  <c r="K192" i="12"/>
  <c r="I192" i="12"/>
  <c r="G192" i="12"/>
  <c r="M192" i="12" s="1"/>
  <c r="U190" i="12"/>
  <c r="Q190" i="12"/>
  <c r="O190" i="12"/>
  <c r="K190" i="12"/>
  <c r="I190" i="12"/>
  <c r="G190" i="12"/>
  <c r="M190" i="12" s="1"/>
  <c r="U188" i="12"/>
  <c r="Q188" i="12"/>
  <c r="O188" i="12"/>
  <c r="O187" i="12" s="1"/>
  <c r="K188" i="12"/>
  <c r="I188" i="12"/>
  <c r="G188" i="12"/>
  <c r="M188" i="12" s="1"/>
  <c r="K187" i="12"/>
  <c r="U185" i="12"/>
  <c r="Q185" i="12"/>
  <c r="O185" i="12"/>
  <c r="K185" i="12"/>
  <c r="K179" i="12" s="1"/>
  <c r="I185" i="12"/>
  <c r="G185" i="12"/>
  <c r="M185" i="12" s="1"/>
  <c r="BA183" i="12"/>
  <c r="U182" i="12"/>
  <c r="Q182" i="12"/>
  <c r="O182" i="12"/>
  <c r="K182" i="12"/>
  <c r="I182" i="12"/>
  <c r="G182" i="12"/>
  <c r="M182" i="12" s="1"/>
  <c r="U181" i="12"/>
  <c r="Q181" i="12"/>
  <c r="O181" i="12"/>
  <c r="K181" i="12"/>
  <c r="I181" i="12"/>
  <c r="G181" i="12"/>
  <c r="M181" i="12" s="1"/>
  <c r="U180" i="12"/>
  <c r="U179" i="12" s="1"/>
  <c r="Q180" i="12"/>
  <c r="O180" i="12"/>
  <c r="K180" i="12"/>
  <c r="I180" i="12"/>
  <c r="I179" i="12" s="1"/>
  <c r="G180" i="12"/>
  <c r="M180" i="12" s="1"/>
  <c r="U178" i="12"/>
  <c r="Q178" i="12"/>
  <c r="O178" i="12"/>
  <c r="K178" i="12"/>
  <c r="I178" i="12"/>
  <c r="G178" i="12"/>
  <c r="M178" i="12" s="1"/>
  <c r="U176" i="12"/>
  <c r="U172" i="12" s="1"/>
  <c r="Q176" i="12"/>
  <c r="O176" i="12"/>
  <c r="K176" i="12"/>
  <c r="I176" i="12"/>
  <c r="G176" i="12"/>
  <c r="M176" i="12" s="1"/>
  <c r="BA174" i="12"/>
  <c r="U173" i="12"/>
  <c r="Q173" i="12"/>
  <c r="Q172" i="12" s="1"/>
  <c r="O173" i="12"/>
  <c r="K173" i="12"/>
  <c r="K172" i="12" s="1"/>
  <c r="I173" i="12"/>
  <c r="G173" i="12"/>
  <c r="M173" i="12" s="1"/>
  <c r="U171" i="12"/>
  <c r="Q171" i="12"/>
  <c r="O171" i="12"/>
  <c r="K171" i="12"/>
  <c r="K168" i="12" s="1"/>
  <c r="I171" i="12"/>
  <c r="G171" i="12"/>
  <c r="M171" i="12" s="1"/>
  <c r="U169" i="12"/>
  <c r="Q169" i="12"/>
  <c r="O169" i="12"/>
  <c r="O168" i="12" s="1"/>
  <c r="K169" i="12"/>
  <c r="I169" i="12"/>
  <c r="G169" i="12"/>
  <c r="M169" i="12" s="1"/>
  <c r="Q168" i="12"/>
  <c r="U166" i="12"/>
  <c r="Q166" i="12"/>
  <c r="O166" i="12"/>
  <c r="K166" i="12"/>
  <c r="I166" i="12"/>
  <c r="G166" i="12"/>
  <c r="M166" i="12" s="1"/>
  <c r="U163" i="12"/>
  <c r="Q163" i="12"/>
  <c r="O163" i="12"/>
  <c r="K163" i="12"/>
  <c r="K162" i="12" s="1"/>
  <c r="I163" i="12"/>
  <c r="I162" i="12" s="1"/>
  <c r="G163" i="12"/>
  <c r="M163" i="12" s="1"/>
  <c r="Q162" i="12"/>
  <c r="U160" i="12"/>
  <c r="Q160" i="12"/>
  <c r="O160" i="12"/>
  <c r="K160" i="12"/>
  <c r="I160" i="12"/>
  <c r="G160" i="12"/>
  <c r="M160" i="12" s="1"/>
  <c r="U159" i="12"/>
  <c r="Q159" i="12"/>
  <c r="O159" i="12"/>
  <c r="K159" i="12"/>
  <c r="I159" i="12"/>
  <c r="G159" i="12"/>
  <c r="M159" i="12" s="1"/>
  <c r="U157" i="12"/>
  <c r="Q157" i="12"/>
  <c r="O157" i="12"/>
  <c r="K157" i="12"/>
  <c r="I157" i="12"/>
  <c r="G157" i="12"/>
  <c r="M157" i="12" s="1"/>
  <c r="U155" i="12"/>
  <c r="Q155" i="12"/>
  <c r="O155" i="12"/>
  <c r="K155" i="12"/>
  <c r="I155" i="12"/>
  <c r="G155" i="12"/>
  <c r="M155" i="12" s="1"/>
  <c r="U153" i="12"/>
  <c r="Q153" i="12"/>
  <c r="O153" i="12"/>
  <c r="K153" i="12"/>
  <c r="I153" i="12"/>
  <c r="G153" i="12"/>
  <c r="M153" i="12" s="1"/>
  <c r="U152" i="12"/>
  <c r="Q152" i="12"/>
  <c r="O152" i="12"/>
  <c r="K152" i="12"/>
  <c r="I152" i="12"/>
  <c r="G152" i="12"/>
  <c r="M152" i="12" s="1"/>
  <c r="U151" i="12"/>
  <c r="Q151" i="12"/>
  <c r="O151" i="12"/>
  <c r="K151" i="12"/>
  <c r="I151" i="12"/>
  <c r="G151" i="12"/>
  <c r="M151" i="12" s="1"/>
  <c r="U149" i="12"/>
  <c r="Q149" i="12"/>
  <c r="O149" i="12"/>
  <c r="K149" i="12"/>
  <c r="I149" i="12"/>
  <c r="G149" i="12"/>
  <c r="M149" i="12" s="1"/>
  <c r="U147" i="12"/>
  <c r="Q147" i="12"/>
  <c r="O147" i="12"/>
  <c r="K147" i="12"/>
  <c r="K146" i="12" s="1"/>
  <c r="I147" i="12"/>
  <c r="G147" i="12"/>
  <c r="U144" i="12"/>
  <c r="Q144" i="12"/>
  <c r="O144" i="12"/>
  <c r="K144" i="12"/>
  <c r="I144" i="12"/>
  <c r="G144" i="12"/>
  <c r="M144" i="12" s="1"/>
  <c r="U141" i="12"/>
  <c r="Q141" i="12"/>
  <c r="O141" i="12"/>
  <c r="K141" i="12"/>
  <c r="I141" i="12"/>
  <c r="G141" i="12"/>
  <c r="M141" i="12" s="1"/>
  <c r="U139" i="12"/>
  <c r="Q139" i="12"/>
  <c r="O139" i="12"/>
  <c r="K139" i="12"/>
  <c r="I139" i="12"/>
  <c r="G139" i="12"/>
  <c r="M139" i="12" s="1"/>
  <c r="U137" i="12"/>
  <c r="Q137" i="12"/>
  <c r="O137" i="12"/>
  <c r="K137" i="12"/>
  <c r="I137" i="12"/>
  <c r="G137" i="12"/>
  <c r="M137" i="12" s="1"/>
  <c r="U134" i="12"/>
  <c r="Q134" i="12"/>
  <c r="O134" i="12"/>
  <c r="K134" i="12"/>
  <c r="I134" i="12"/>
  <c r="G134" i="12"/>
  <c r="M134" i="12" s="1"/>
  <c r="U133" i="12"/>
  <c r="Q133" i="12"/>
  <c r="O133" i="12"/>
  <c r="O123" i="12" s="1"/>
  <c r="K133" i="12"/>
  <c r="I133" i="12"/>
  <c r="G133" i="12"/>
  <c r="M133" i="12" s="1"/>
  <c r="U132" i="12"/>
  <c r="Q132" i="12"/>
  <c r="O132" i="12"/>
  <c r="K132" i="12"/>
  <c r="I132" i="12"/>
  <c r="G132" i="12"/>
  <c r="M132" i="12" s="1"/>
  <c r="U130" i="12"/>
  <c r="Q130" i="12"/>
  <c r="O130" i="12"/>
  <c r="K130" i="12"/>
  <c r="I130" i="12"/>
  <c r="G130" i="12"/>
  <c r="M130" i="12" s="1"/>
  <c r="U127" i="12"/>
  <c r="Q127" i="12"/>
  <c r="O127" i="12"/>
  <c r="K127" i="12"/>
  <c r="I127" i="12"/>
  <c r="G127" i="12"/>
  <c r="M127" i="12" s="1"/>
  <c r="U124" i="12"/>
  <c r="Q124" i="12"/>
  <c r="Q123" i="12" s="1"/>
  <c r="O124" i="12"/>
  <c r="K124" i="12"/>
  <c r="I124" i="12"/>
  <c r="I123" i="12" s="1"/>
  <c r="G124" i="12"/>
  <c r="M124" i="12" s="1"/>
  <c r="U122" i="12"/>
  <c r="Q122" i="12"/>
  <c r="O122" i="12"/>
  <c r="M122" i="12"/>
  <c r="K122" i="12"/>
  <c r="I122" i="12"/>
  <c r="I120" i="12" s="1"/>
  <c r="G122" i="12"/>
  <c r="U121" i="12"/>
  <c r="Q121" i="12"/>
  <c r="O121" i="12"/>
  <c r="O120" i="12" s="1"/>
  <c r="K121" i="12"/>
  <c r="I121" i="12"/>
  <c r="G121" i="12"/>
  <c r="M121" i="12" s="1"/>
  <c r="U120" i="12"/>
  <c r="K120" i="12"/>
  <c r="U115" i="12"/>
  <c r="Q115" i="12"/>
  <c r="Q114" i="12" s="1"/>
  <c r="O115" i="12"/>
  <c r="O114" i="12" s="1"/>
  <c r="K115" i="12"/>
  <c r="K114" i="12" s="1"/>
  <c r="I115" i="12"/>
  <c r="G115" i="12"/>
  <c r="M115" i="12" s="1"/>
  <c r="M114" i="12" s="1"/>
  <c r="U114" i="12"/>
  <c r="I114" i="12"/>
  <c r="G114" i="12"/>
  <c r="U111" i="12"/>
  <c r="Q111" i="12"/>
  <c r="O111" i="12"/>
  <c r="K111" i="12"/>
  <c r="I111" i="12"/>
  <c r="G111" i="12"/>
  <c r="M111" i="12" s="1"/>
  <c r="U110" i="12"/>
  <c r="Q110" i="12"/>
  <c r="O110" i="12"/>
  <c r="M110" i="12"/>
  <c r="K110" i="12"/>
  <c r="I110" i="12"/>
  <c r="G110" i="12"/>
  <c r="U109" i="12"/>
  <c r="Q109" i="12"/>
  <c r="O109" i="12"/>
  <c r="K109" i="12"/>
  <c r="I109" i="12"/>
  <c r="G109" i="12"/>
  <c r="M109" i="12" s="1"/>
  <c r="U108" i="12"/>
  <c r="Q108" i="12"/>
  <c r="O108" i="12"/>
  <c r="K108" i="12"/>
  <c r="I108" i="12"/>
  <c r="G108" i="12"/>
  <c r="M108" i="12" s="1"/>
  <c r="U107" i="12"/>
  <c r="Q107" i="12"/>
  <c r="O107" i="12"/>
  <c r="K107" i="12"/>
  <c r="I107" i="12"/>
  <c r="G107" i="12"/>
  <c r="M107" i="12" s="1"/>
  <c r="U106" i="12"/>
  <c r="Q106" i="12"/>
  <c r="O106" i="12"/>
  <c r="K106" i="12"/>
  <c r="I106" i="12"/>
  <c r="G106" i="12"/>
  <c r="M106" i="12" s="1"/>
  <c r="U105" i="12"/>
  <c r="Q105" i="12"/>
  <c r="O105" i="12"/>
  <c r="K105" i="12"/>
  <c r="I105" i="12"/>
  <c r="G105" i="12"/>
  <c r="M105" i="12" s="1"/>
  <c r="U104" i="12"/>
  <c r="Q104" i="12"/>
  <c r="O104" i="12"/>
  <c r="K104" i="12"/>
  <c r="I104" i="12"/>
  <c r="G104" i="12"/>
  <c r="M104" i="12" s="1"/>
  <c r="U99" i="12"/>
  <c r="Q99" i="12"/>
  <c r="O99" i="12"/>
  <c r="K99" i="12"/>
  <c r="I99" i="12"/>
  <c r="G99" i="12"/>
  <c r="M99" i="12" s="1"/>
  <c r="U98" i="12"/>
  <c r="Q98" i="12"/>
  <c r="O98" i="12"/>
  <c r="K98" i="12"/>
  <c r="I98" i="12"/>
  <c r="G98" i="12"/>
  <c r="M98" i="12" s="1"/>
  <c r="U94" i="12"/>
  <c r="Q94" i="12"/>
  <c r="Q93" i="12" s="1"/>
  <c r="O94" i="12"/>
  <c r="K94" i="12"/>
  <c r="I94" i="12"/>
  <c r="G94" i="12"/>
  <c r="U91" i="12"/>
  <c r="U90" i="12" s="1"/>
  <c r="Q91" i="12"/>
  <c r="O91" i="12"/>
  <c r="O90" i="12" s="1"/>
  <c r="K91" i="12"/>
  <c r="K90" i="12" s="1"/>
  <c r="I91" i="12"/>
  <c r="I90" i="12" s="1"/>
  <c r="G91" i="12"/>
  <c r="M91" i="12" s="1"/>
  <c r="M90" i="12" s="1"/>
  <c r="Q90" i="12"/>
  <c r="U88" i="12"/>
  <c r="Q88" i="12"/>
  <c r="O88" i="12"/>
  <c r="K88" i="12"/>
  <c r="I88" i="12"/>
  <c r="G88" i="12"/>
  <c r="M88" i="12" s="1"/>
  <c r="U83" i="12"/>
  <c r="Q83" i="12"/>
  <c r="O83" i="12"/>
  <c r="K83" i="12"/>
  <c r="I83" i="12"/>
  <c r="G83" i="12"/>
  <c r="M83" i="12" s="1"/>
  <c r="U78" i="12"/>
  <c r="Q78" i="12"/>
  <c r="O78" i="12"/>
  <c r="K78" i="12"/>
  <c r="I78" i="12"/>
  <c r="G78" i="12"/>
  <c r="M78" i="12" s="1"/>
  <c r="BA71" i="12"/>
  <c r="U70" i="12"/>
  <c r="Q70" i="12"/>
  <c r="O70" i="12"/>
  <c r="K70" i="12"/>
  <c r="I70" i="12"/>
  <c r="G70" i="12"/>
  <c r="M70" i="12" s="1"/>
  <c r="BA62" i="12"/>
  <c r="U61" i="12"/>
  <c r="Q61" i="12"/>
  <c r="O61" i="12"/>
  <c r="K61" i="12"/>
  <c r="I61" i="12"/>
  <c r="G61" i="12"/>
  <c r="M61" i="12" s="1"/>
  <c r="U58" i="12"/>
  <c r="Q58" i="12"/>
  <c r="O58" i="12"/>
  <c r="K58" i="12"/>
  <c r="I58" i="12"/>
  <c r="G58" i="12"/>
  <c r="M58" i="12" s="1"/>
  <c r="U53" i="12"/>
  <c r="Q53" i="12"/>
  <c r="O53" i="12"/>
  <c r="K53" i="12"/>
  <c r="K52" i="12" s="1"/>
  <c r="I53" i="12"/>
  <c r="G53" i="12"/>
  <c r="M53" i="12" s="1"/>
  <c r="U50" i="12"/>
  <c r="Q50" i="12"/>
  <c r="O50" i="12"/>
  <c r="K50" i="12"/>
  <c r="I50" i="12"/>
  <c r="G50" i="12"/>
  <c r="M50" i="12" s="1"/>
  <c r="U49" i="12"/>
  <c r="Q49" i="12"/>
  <c r="O49" i="12"/>
  <c r="K49" i="12"/>
  <c r="I49" i="12"/>
  <c r="G49" i="12"/>
  <c r="M49" i="12" s="1"/>
  <c r="U47" i="12"/>
  <c r="U43" i="12" s="1"/>
  <c r="Q47" i="12"/>
  <c r="O47" i="12"/>
  <c r="K47" i="12"/>
  <c r="I47" i="12"/>
  <c r="I43" i="12" s="1"/>
  <c r="G47" i="12"/>
  <c r="M47" i="12" s="1"/>
  <c r="U44" i="12"/>
  <c r="Q44" i="12"/>
  <c r="Q43" i="12" s="1"/>
  <c r="O44" i="12"/>
  <c r="K44" i="12"/>
  <c r="K43" i="12" s="1"/>
  <c r="I44" i="12"/>
  <c r="G44" i="12"/>
  <c r="M44" i="12" s="1"/>
  <c r="U41" i="12"/>
  <c r="Q41" i="12"/>
  <c r="Q40" i="12" s="1"/>
  <c r="O41" i="12"/>
  <c r="M41" i="12"/>
  <c r="M40" i="12" s="1"/>
  <c r="K41" i="12"/>
  <c r="K40" i="12" s="1"/>
  <c r="I41" i="12"/>
  <c r="G41" i="12"/>
  <c r="U40" i="12"/>
  <c r="O40" i="12"/>
  <c r="I40" i="12"/>
  <c r="G40" i="12"/>
  <c r="U39" i="12"/>
  <c r="Q39" i="12"/>
  <c r="O39" i="12"/>
  <c r="K39" i="12"/>
  <c r="I39" i="12"/>
  <c r="G39" i="12"/>
  <c r="M39" i="12" s="1"/>
  <c r="U37" i="12"/>
  <c r="U34" i="12" s="1"/>
  <c r="Q37" i="12"/>
  <c r="O37" i="12"/>
  <c r="K37" i="12"/>
  <c r="I37" i="12"/>
  <c r="G37" i="12"/>
  <c r="M37" i="12" s="1"/>
  <c r="U35" i="12"/>
  <c r="Q35" i="12"/>
  <c r="O35" i="12"/>
  <c r="O34" i="12" s="1"/>
  <c r="K35" i="12"/>
  <c r="I35" i="12"/>
  <c r="G35" i="12"/>
  <c r="M35" i="12" s="1"/>
  <c r="U32" i="12"/>
  <c r="Q32" i="12"/>
  <c r="Q31" i="12" s="1"/>
  <c r="O32" i="12"/>
  <c r="O31" i="12" s="1"/>
  <c r="K32" i="12"/>
  <c r="I32" i="12"/>
  <c r="I31" i="12" s="1"/>
  <c r="G32" i="12"/>
  <c r="M32" i="12" s="1"/>
  <c r="M31" i="12" s="1"/>
  <c r="U31" i="12"/>
  <c r="K31" i="12"/>
  <c r="U30" i="12"/>
  <c r="Q30" i="12"/>
  <c r="O30" i="12"/>
  <c r="K30" i="12"/>
  <c r="I30" i="12"/>
  <c r="I8" i="12" s="1"/>
  <c r="G30" i="12"/>
  <c r="M30" i="12" s="1"/>
  <c r="U28" i="12"/>
  <c r="Q28" i="12"/>
  <c r="O28" i="12"/>
  <c r="K28" i="12"/>
  <c r="I28" i="12"/>
  <c r="G28" i="12"/>
  <c r="M28" i="12" s="1"/>
  <c r="U27" i="12"/>
  <c r="Q27" i="12"/>
  <c r="O27" i="12"/>
  <c r="K27" i="12"/>
  <c r="I27" i="12"/>
  <c r="G27" i="12"/>
  <c r="M27" i="12" s="1"/>
  <c r="U26" i="12"/>
  <c r="Q26" i="12"/>
  <c r="O26" i="12"/>
  <c r="K26" i="12"/>
  <c r="I26" i="12"/>
  <c r="G26" i="12"/>
  <c r="M26" i="12" s="1"/>
  <c r="U23" i="12"/>
  <c r="Q23" i="12"/>
  <c r="O23" i="12"/>
  <c r="K23" i="12"/>
  <c r="I23" i="12"/>
  <c r="G23" i="12"/>
  <c r="M23" i="12" s="1"/>
  <c r="U18" i="12"/>
  <c r="Q18" i="12"/>
  <c r="O18" i="12"/>
  <c r="K18" i="12"/>
  <c r="I18" i="12"/>
  <c r="G18" i="12"/>
  <c r="M18" i="12" s="1"/>
  <c r="U16" i="12"/>
  <c r="Q16" i="12"/>
  <c r="O16" i="12"/>
  <c r="K16" i="12"/>
  <c r="I16" i="12"/>
  <c r="G16" i="12"/>
  <c r="U15" i="12"/>
  <c r="Q15" i="12"/>
  <c r="O15" i="12"/>
  <c r="K15" i="12"/>
  <c r="I15" i="12"/>
  <c r="G15" i="12"/>
  <c r="M15" i="12" s="1"/>
  <c r="U13" i="12"/>
  <c r="Q13" i="12"/>
  <c r="O13" i="12"/>
  <c r="K13" i="12"/>
  <c r="I13" i="12"/>
  <c r="G13" i="12"/>
  <c r="M13" i="12" s="1"/>
  <c r="U11" i="12"/>
  <c r="Q11" i="12"/>
  <c r="O11" i="12"/>
  <c r="K11" i="12"/>
  <c r="I11" i="12"/>
  <c r="G11" i="12"/>
  <c r="M11" i="12" s="1"/>
  <c r="U9" i="12"/>
  <c r="Q9" i="12"/>
  <c r="O9" i="12"/>
  <c r="K9" i="12"/>
  <c r="I9" i="12"/>
  <c r="G9" i="12"/>
  <c r="M9" i="12" s="1"/>
  <c r="U8" i="12"/>
  <c r="AZ36" i="1"/>
  <c r="G31" i="1"/>
  <c r="F31" i="1"/>
  <c r="H25" i="1"/>
  <c r="J21" i="1"/>
  <c r="J20" i="1"/>
  <c r="G20" i="1"/>
  <c r="J19" i="1"/>
  <c r="E19" i="1"/>
  <c r="J18" i="1"/>
  <c r="J17" i="1"/>
  <c r="E17" i="1"/>
  <c r="J16" i="1"/>
  <c r="I34" i="12" l="1"/>
  <c r="Q34" i="12"/>
  <c r="K34" i="12"/>
  <c r="O52" i="12"/>
  <c r="U52" i="12"/>
  <c r="I93" i="12"/>
  <c r="Q120" i="12"/>
  <c r="K123" i="12"/>
  <c r="O172" i="12"/>
  <c r="G255" i="12"/>
  <c r="K255" i="12"/>
  <c r="I255" i="12"/>
  <c r="O267" i="12"/>
  <c r="Q8" i="12"/>
  <c r="O43" i="12"/>
  <c r="Q52" i="12"/>
  <c r="K93" i="12"/>
  <c r="Q146" i="12"/>
  <c r="O162" i="12"/>
  <c r="U162" i="12"/>
  <c r="I168" i="12"/>
  <c r="U168" i="12"/>
  <c r="I172" i="12"/>
  <c r="O179" i="12"/>
  <c r="I187" i="12"/>
  <c r="U187" i="12"/>
  <c r="O206" i="12"/>
  <c r="I206" i="12"/>
  <c r="K212" i="12"/>
  <c r="I264" i="12"/>
  <c r="U264" i="12"/>
  <c r="Q267" i="12"/>
  <c r="I267" i="12"/>
  <c r="G275" i="12"/>
  <c r="K275" i="12"/>
  <c r="U290" i="12"/>
  <c r="O290" i="12"/>
  <c r="I290" i="12"/>
  <c r="K8" i="12"/>
  <c r="O8" i="12"/>
  <c r="I52" i="12"/>
  <c r="O93" i="12"/>
  <c r="U93" i="12"/>
  <c r="U123" i="12"/>
  <c r="I146" i="12"/>
  <c r="U146" i="12"/>
  <c r="O146" i="12"/>
  <c r="Q179" i="12"/>
  <c r="O212" i="12"/>
  <c r="Q212" i="12"/>
  <c r="O275" i="12"/>
  <c r="I275" i="12"/>
  <c r="O286" i="12"/>
  <c r="K300" i="12"/>
  <c r="G31" i="12"/>
  <c r="M120" i="12"/>
  <c r="G187" i="12"/>
  <c r="G179" i="12"/>
  <c r="G281" i="12"/>
  <c r="G8" i="12"/>
  <c r="M300" i="12"/>
  <c r="G300" i="12"/>
  <c r="G290" i="12"/>
  <c r="M290" i="12"/>
  <c r="M286" i="12"/>
  <c r="G286" i="12"/>
  <c r="M281" i="12"/>
  <c r="M275" i="12"/>
  <c r="G267" i="12"/>
  <c r="M268" i="12"/>
  <c r="M267" i="12" s="1"/>
  <c r="M264" i="12"/>
  <c r="G264" i="12"/>
  <c r="M255" i="12"/>
  <c r="G212" i="12"/>
  <c r="M212" i="12"/>
  <c r="M206" i="12"/>
  <c r="G206" i="12"/>
  <c r="M198" i="12"/>
  <c r="M187" i="12" s="1"/>
  <c r="M179" i="12"/>
  <c r="M172" i="12"/>
  <c r="G172" i="12"/>
  <c r="G168" i="12"/>
  <c r="M168" i="12"/>
  <c r="M162" i="12"/>
  <c r="G162" i="12"/>
  <c r="G146" i="12"/>
  <c r="M147" i="12"/>
  <c r="M146" i="12" s="1"/>
  <c r="M123" i="12"/>
  <c r="G123" i="12"/>
  <c r="G120" i="12"/>
  <c r="G93" i="12"/>
  <c r="M94" i="12"/>
  <c r="M93" i="12" s="1"/>
  <c r="G90" i="12"/>
  <c r="G52" i="12"/>
  <c r="M52" i="12"/>
  <c r="G43" i="12"/>
  <c r="M43" i="12"/>
  <c r="M34" i="12"/>
  <c r="G34" i="12"/>
  <c r="AD318" i="12"/>
  <c r="G32" i="1" s="1"/>
  <c r="G33" i="1" s="1"/>
  <c r="G18" i="1" s="1"/>
  <c r="G19" i="1" s="1"/>
  <c r="M16" i="12"/>
  <c r="M8" i="12" s="1"/>
  <c r="G16" i="1"/>
  <c r="G318" i="12" l="1"/>
  <c r="H32" i="1"/>
  <c r="H33" i="1" s="1"/>
  <c r="G21" i="1"/>
  <c r="G17" i="1"/>
  <c r="G22" i="1" s="1"/>
  <c r="I32" i="1" l="1"/>
  <c r="I33" i="1" s="1"/>
  <c r="J32" i="1" s="1"/>
  <c r="J33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<sst xmlns="http://schemas.openxmlformats.org/spreadsheetml/2006/main" count="1037" uniqueCount="540">
  <si>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</si>
  <si>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</si>
  <si>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</si>
  <si>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</si>
  <si>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</si>
  <si>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</si>
  <si>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</si>
  <si>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</si>
  <si>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</si>
  <si>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</si>
  <si>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</si>
  <si>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</si>
  <si>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</si>
  <si>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</si>
  <si>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</si>
  <si>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</si>
  <si>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</si>
  <si>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</si>
  <si>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</si>
  <si>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</si>
  <si>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</si>
  <si>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</si>
  <si>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</si>
  <si>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Celkem</t>
  </si>
  <si>
    <t>Dodávka</t>
  </si>
  <si>
    <t>Montáž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</si>
  <si>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</si>
  <si>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</si>
  <si>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</si>
  <si>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</si>
  <si>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</si>
  <si>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</si>
  <si>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</si>
  <si>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</si>
  <si>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</si>
  <si>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</si>
  <si>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</si>
  <si>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</si>
  <si>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</si>
  <si>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Ing.arch. Miroslav Dvořák</t>
  </si>
  <si>
    <t>Snížení energetické náročnosti budovy -  část: 1. MŠ</t>
  </si>
  <si>
    <t>Město Dačice</t>
  </si>
  <si>
    <t>Dačice, Dolní Němčice</t>
  </si>
  <si>
    <t>dle výběrového řízení</t>
  </si>
  <si>
    <t>Celkem za stavbu</t>
  </si>
  <si>
    <t>CZK</t>
  </si>
  <si>
    <t xml:space="preserve">Popis rozpočtu:  - </t>
  </si>
  <si>
    <t>Cenová soustava : RTS DATA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</si>
  <si>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</si>
  <si>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</si>
  <si>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</si>
  <si>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</si>
  <si>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</si>
  <si>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</si>
  <si>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</si>
  <si>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</si>
  <si>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</si>
  <si>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</si>
  <si>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</si>
  <si>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</si>
  <si>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</si>
  <si>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</si>
  <si>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</si>
  <si>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</si>
  <si>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</si>
  <si>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</si>
  <si>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</si>
  <si>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</si>
  <si>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</si>
  <si>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</si>
  <si>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</si>
  <si>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</si>
  <si>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</si>
  <si>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</si>
  <si>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</si>
  <si>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</si>
  <si>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</si>
  <si>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</si>
  <si>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</si>
  <si>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</si>
  <si>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723</t>
  </si>
  <si>
    <t>Vnitřní plynovod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</si>
  <si>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</si>
  <si>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</si>
  <si>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</si>
  <si>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</si>
  <si>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</si>
  <si>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</si>
  <si>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</si>
  <si>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</si>
  <si>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</si>
  <si>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</si>
  <si>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</si>
  <si>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</si>
  <si>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</si>
  <si>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</si>
  <si>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</si>
  <si>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</si>
  <si>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</si>
  <si>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</si>
  <si>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800</t>
  </si>
  <si>
    <t>Vedlejší a ostatní činnost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</si>
  <si>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</si>
  <si>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</si>
  <si>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</si>
  <si>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</si>
  <si>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</si>
  <si>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</si>
  <si>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</si>
  <si>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</si>
  <si>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</si>
  <si>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</si>
  <si>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</si>
  <si>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</si>
  <si>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</si>
  <si>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</si>
  <si>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</si>
  <si>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</si>
  <si>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</si>
  <si>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</si>
  <si>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</si>
  <si>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</si>
  <si>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</si>
  <si>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</si>
  <si>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</si>
  <si>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</si>
  <si>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</si>
  <si>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</si>
  <si>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</si>
  <si>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</si>
  <si>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</si>
  <si>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</si>
  <si>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</si>
  <si>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39*1,2*0,15</t>
  </si>
  <si>
    <t>VV</t>
  </si>
  <si>
    <t>132201110R00</t>
  </si>
  <si>
    <t>Hloubení rýh š.do 60 cm v hor.3 do 50 m3, STROJNĚ</t>
  </si>
  <si>
    <t>39*0,6*0,85</t>
  </si>
  <si>
    <t>122201109R00</t>
  </si>
  <si>
    <t>Příplatek za lepivost - odkopávky v hor. 3</t>
  </si>
  <si>
    <t>19,89/2</t>
  </si>
  <si>
    <t>130001101R00</t>
  </si>
  <si>
    <t>Příplatek za ztížené hloubení v blízkosti vedení</t>
  </si>
  <si>
    <t>175101101RT2</t>
  </si>
  <si>
    <t>Obsyp potrubí bez prohození sypaniny, s dodáním štěrkopísku frakce 0 - 22 mm</t>
  </si>
  <si>
    <t>39*0,6*0,30</t>
  </si>
  <si>
    <t>139601102R00</t>
  </si>
  <si>
    <t>Ruční výkop jam, rýh a šachet v hornině tř. 3, obkop pro izolaci soklu pod terénem</t>
  </si>
  <si>
    <t>Sever: :  (3,5+16)*0,3*0,4+(1,5+3,5)*0,3*0,7</t>
  </si>
  <si>
    <t>Východ: :  10,5*0,3*0,6</t>
  </si>
  <si>
    <t>Jih: :  8,9*0,3*0,6+14,2*0,3*0,3</t>
  </si>
  <si>
    <t>Západ: :  10,5*0,3*0,3</t>
  </si>
  <si>
    <t>174101101R00</t>
  </si>
  <si>
    <t>Zásyp jam, rýh, šachet se zhutněním</t>
  </si>
  <si>
    <t>19,89-7,02</t>
  </si>
  <si>
    <t>Sokl: :  9,105</t>
  </si>
  <si>
    <t>162701103R00</t>
  </si>
  <si>
    <t>Vodorovné přemístění výkopku z hor.1-4 do 8000 m</t>
  </si>
  <si>
    <t>199000002R00</t>
  </si>
  <si>
    <t>Poplatek za skládku horniny 1- 4</t>
  </si>
  <si>
    <t>181301102R00</t>
  </si>
  <si>
    <t>Rozprostření ornice, rovina, tl. 10-15 cm,do 500m2</t>
  </si>
  <si>
    <t>m2</t>
  </si>
  <si>
    <t>39*1,2</t>
  </si>
  <si>
    <t>119000002RAA</t>
  </si>
  <si>
    <t>Dočasné zajištění kabelů ve výkopu, 3 kabely, ztížená vykopávka</t>
  </si>
  <si>
    <t>m</t>
  </si>
  <si>
    <t>POL2_0</t>
  </si>
  <si>
    <t>314233521RT2</t>
  </si>
  <si>
    <t>Zdivo komínových těles z cihel 29 cm na MC 10, s použitím suché maltové směsi, přezdění</t>
  </si>
  <si>
    <t>0,6*1,2*1,2</t>
  </si>
  <si>
    <t>417321315R00</t>
  </si>
  <si>
    <t>Ztužující pásy a věnce z betonu železového C 20/25, hlava komínu</t>
  </si>
  <si>
    <t>0,6*1,2*0,1</t>
  </si>
  <si>
    <t>417351115R00</t>
  </si>
  <si>
    <t>Bednění ztužujících pásů a věnců - zřízení</t>
  </si>
  <si>
    <t>(0,6+1,2)*2*0,15</t>
  </si>
  <si>
    <t>417351116R00</t>
  </si>
  <si>
    <t>Bednění ztužujících pásů a věnců - odstranění</t>
  </si>
  <si>
    <t>596100030RAD</t>
  </si>
  <si>
    <t>Okap. chodník z dlažby bet., podklad štěrkopísek, dlažba HBB 50 x 50 x 5 cm</t>
  </si>
  <si>
    <t>(14,1+10,8+1+3,5+16,5+1,5+3,5+4,5+0,5)*0,5</t>
  </si>
  <si>
    <t>610991111R00</t>
  </si>
  <si>
    <t>Zakrývání výplní vnitřních otvorů</t>
  </si>
  <si>
    <t>1,2*1,5*4+0,9*1,5*6+0,6*0,9*3+1,2*1,8*16+0,85*2,67+1,5*2,75+0,65*0,8</t>
  </si>
  <si>
    <t>Suterén: :  1,2*0,4*4+1,25*0,6*2+0,6*0,6+0,9*0,45*2+0,6*0,45</t>
  </si>
  <si>
    <t>612403380R00</t>
  </si>
  <si>
    <t>Hrubá výplň rýh ve stěnách do 3x3 cm maltou ze SMS</t>
  </si>
  <si>
    <t>Převzato z těsnění spár oken PUR pěnou: :  204</t>
  </si>
  <si>
    <t>612409991RT2</t>
  </si>
  <si>
    <t>Začištění omítek kolem oken,dveří apod., s použitím suché maltové směsi</t>
  </si>
  <si>
    <t>612425931RT2</t>
  </si>
  <si>
    <t>Omítka vápenná vnitřního ostění - štuková, s použitím suché maltové směsi</t>
  </si>
  <si>
    <t>204*0,4</t>
  </si>
  <si>
    <t>620991121R00</t>
  </si>
  <si>
    <t>Zakrývání výplní vnějších otvorů z lešení</t>
  </si>
  <si>
    <t>MŠ: :  1,2*1,5*4+0,9*1,5*6+0,6*0,9*3+1,2*1,8*16</t>
  </si>
  <si>
    <t>1,5*2,75+0,85*2,67+1,05*2,67+1,5*2,75</t>
  </si>
  <si>
    <t/>
  </si>
  <si>
    <t>622325015R00</t>
  </si>
  <si>
    <t>Soklová lišta hliník KZS tl. 160 mm, vč. montáže</t>
  </si>
  <si>
    <t>34,55*2+10,8-8-8,85</t>
  </si>
  <si>
    <t>-(1,5+0,83+0,9+1,5)</t>
  </si>
  <si>
    <t>622325135RT1</t>
  </si>
  <si>
    <t>Zateplovací systém fasáda, EPS 100 F tl. 160 mm, s omítkou akrylátovou 2,8 kg/m2</t>
  </si>
  <si>
    <t>Jedná se provedení kontaktního zateplovacího systému ETICS s deskami EPS 100 F tl. 160 mm (lambda max. 0,037 W/mK) lepenými na podkladní konstrukci. Desky budou kotveny plastovými hmoždinkami s talířovou hlavou  dl. min. 220 mm. Počt hmoždinek bude v ploše 6 ks/m2 a 8 ks/m2 u nároží budov. Vrchní omítka bude akrylátová o znitosti 1,5 mm a bude provedena dle předpisů dodavatele systému na všech systémových vrstvách s vyztužením výztužnou síťovinou do lepidla. Součástí zateplovacího systému bude i dodání příslušných komponentů a doplňků (rohové ochranné lišty, dilatační lišty, ..), očištění podkladových vrstev (omítky) - omytí, penetrace. Barva ve stření hustotě. Barevný odstín střední hustoty - bude upřesněn investorem a uživatelem dle vzorníku dodaného zhotovitelem stavby.</t>
  </si>
  <si>
    <t>POP</t>
  </si>
  <si>
    <t>Sever: :  22,15*3,7+(12,4-8)*3,3</t>
  </si>
  <si>
    <t>-(1,2*1,5*4+0,9*1,5*6+0,9*0,9*2+0,6*0,9*3+0,6*0,9+1,5*2,73)</t>
  </si>
  <si>
    <t>-(0,8*2,3*2+0,9*1,7)</t>
  </si>
  <si>
    <t>Jih: :  (9,6-8,85+11,55)*3,3+14,1*3,7</t>
  </si>
  <si>
    <t>-(1,2*1,8*13+1,5*2,4)</t>
  </si>
  <si>
    <t>Západ: :  10,8*3,7+10,8*1,5/2</t>
  </si>
  <si>
    <t>-(1,2*1,8*3)</t>
  </si>
  <si>
    <t>622325525RU1</t>
  </si>
  <si>
    <t>Zateplovací systém - sokl, XPS tl. 160 mm, s omítkou mozaikovou 4,5 kg/m2</t>
  </si>
  <si>
    <t>Z vnitřní strany bude do desky XPS vyříznut odvětrávací kanálek pro odvod zemní vlhkosti ze soklu cca 40/80 mm.</t>
  </si>
  <si>
    <t>Sever: :  (22,15-2,2)*0,35+4,7*0,4+(2,5+3,6)*0,8</t>
  </si>
  <si>
    <t>-(0,6*0,3*2)</t>
  </si>
  <si>
    <t>Východ: :  10,8*1,1</t>
  </si>
  <si>
    <t>-(0,9*0,4*2+0,3*0,4)</t>
  </si>
  <si>
    <t>Jih: :  8,85*1,15+11,55*0,35+14,1*0,85</t>
  </si>
  <si>
    <t>Západ: :  8,5*(0,85+0,35)/2</t>
  </si>
  <si>
    <t>622325515R00</t>
  </si>
  <si>
    <t>Izolace soklu pod zemí XPS tl. 160 mm, bez PÚ</t>
  </si>
  <si>
    <t>Sever: :  (34,55-2,5-4,25-2,5)*0,4+(1,5+3,5)*0,3</t>
  </si>
  <si>
    <t>Východ: :  10,8*0,7</t>
  </si>
  <si>
    <t>Jih: :  8,85*0,7+14,1*0,35</t>
  </si>
  <si>
    <t>Západ: :  10,8*0,35</t>
  </si>
  <si>
    <t>622421492R00</t>
  </si>
  <si>
    <t>Doplňky zatepl. systémů, okenní lišta s tkaninou, APU</t>
  </si>
  <si>
    <t>(1,2+1,5*2)*4+(0,9+1,5*2)*6+(0,6+0,9*2)*3+(1,2+1,8*2)*16</t>
  </si>
  <si>
    <t>(0,6+0,9*2)+(1,5+2,75*2)+0,85+2,7*2+1,05+2,7*2</t>
  </si>
  <si>
    <t>0,95+2*2+1,5+2,75*2</t>
  </si>
  <si>
    <t>Suterén: :  (1,2+0,4*2)*4+(1,25+0,6*2)*2+0,6*3+(0,9+0,45*2)*2+0,6+0,45*2</t>
  </si>
  <si>
    <t>622421132R00</t>
  </si>
  <si>
    <t>Omítka vnější stěn, MVC, hladká, složitost 3, omítka přezděného komínu</t>
  </si>
  <si>
    <t>(0,6+1,2)*2*1,55</t>
  </si>
  <si>
    <t>631313611R00</t>
  </si>
  <si>
    <t>Mazanina betonová tl. 8 - 12 cm C 16/20, doplnění bet. a asf. ploch</t>
  </si>
  <si>
    <t>(6,5*1,5+10,2*1,2+1,5*0,75*3+(2,5+4,5+3)*0,3)*0,1</t>
  </si>
  <si>
    <t>641952211R00</t>
  </si>
  <si>
    <t>Osazení rámů okenních plast., plocha do 2,5 m2</t>
  </si>
  <si>
    <t>kus</t>
  </si>
  <si>
    <t>4+6+3+16+1</t>
  </si>
  <si>
    <t>641952451R00</t>
  </si>
  <si>
    <t>Osazení rámů okenních plast., plocha do 10 m2</t>
  </si>
  <si>
    <t>641960000R00</t>
  </si>
  <si>
    <t>Těsnění spár otvorových prvků PU pěnou</t>
  </si>
  <si>
    <t>(1,2+1,5)*2*4+(0,9+1,5)*2*6+(0,6+0,9)*2*3+(1,2+1,8)*2*16</t>
  </si>
  <si>
    <t>(0,85+2,7)*2+(1,5+2,75)*2+(0,65+0,8)*2</t>
  </si>
  <si>
    <t>Suterén: :  (1,2+0,4)*2*4+(1,25+0,6)*2*2+0,6*4+(0,9+0,45)*2*2</t>
  </si>
  <si>
    <t>(0,6+0,45)*2</t>
  </si>
  <si>
    <t>6114301</t>
  </si>
  <si>
    <t>Okno plastové 1křídlové 120x150 cm OS, výr. OZ1</t>
  </si>
  <si>
    <t>POL3_0</t>
  </si>
  <si>
    <t>611430101</t>
  </si>
  <si>
    <t>Síť proti hmyzu na plast. okno 120x150 cm , na výr. OZ1, systémový výrobek (do kuchyně)</t>
  </si>
  <si>
    <t>6114302</t>
  </si>
  <si>
    <t>Okno plastové 1křídlové 90x150 cm  OS, výr. OZ2</t>
  </si>
  <si>
    <t>6114304</t>
  </si>
  <si>
    <t>Okno plastové 1křídlové 60x90 cm  OS, výr. OZ4</t>
  </si>
  <si>
    <t>6114305</t>
  </si>
  <si>
    <t>Okno plastové 2křídlové 120x180 cm S/OS, výr. OZ5</t>
  </si>
  <si>
    <t>61143002</t>
  </si>
  <si>
    <t>Dveře vstupní plastové 1křídlové 85x270 cm , vč. zárubně a nadsvětlíku, výr. DO2</t>
  </si>
  <si>
    <t>61143001</t>
  </si>
  <si>
    <t>Dveře balkonové plastové 2křídlové 150x275 cm , vč. zárubně a nadsvětlíku, výr. DB1</t>
  </si>
  <si>
    <t>648991113RT5</t>
  </si>
  <si>
    <t>Osazení parapet.desek plast. a lamin. š.nad 20cm, včetně dodávky plastové parapetní desky š. 400 mm</t>
  </si>
  <si>
    <t>1,2*4+0,9*6+0,6*3+1,2*16+1,5</t>
  </si>
  <si>
    <t>Suterén: :  1,2*4+1,25*2+0,6+0,9*2+0,6</t>
  </si>
  <si>
    <t>941955004R00</t>
  </si>
  <si>
    <t>Lešení lehké pomocné, výška podlahy do 3,5 m</t>
  </si>
  <si>
    <t>Půdorysná plocha lešení: :  (34,55*2-8-8,85+10,8+1,5)*1,5</t>
  </si>
  <si>
    <t>953946111R00</t>
  </si>
  <si>
    <t>Osazení ventilačních mřížek , do DN 200 mm. plast bílý, vč. dodávky</t>
  </si>
  <si>
    <t>953946112..</t>
  </si>
  <si>
    <t>Osazení ventilačních mřížek , do DN 100 mm. plast bílý, vč. dodávky</t>
  </si>
  <si>
    <t>965042141RT4</t>
  </si>
  <si>
    <t>Bourání mazanin betonových tl. 10 cm, nad 4 m2, sbíječka tl. mazaniny 8 - 10 cm</t>
  </si>
  <si>
    <t>10,8*0,5*0,1+4*0,5*0,1+1,5*0,75*0,1+15*0,5*0,1+1,5*1,25*0,1*2</t>
  </si>
  <si>
    <t>4,2*0,5*0,1+4,6*0,5*0,1+7,5*1*0,1+9*1,1*0,1+14,6*0,5*0,1</t>
  </si>
  <si>
    <t>968061112R00</t>
  </si>
  <si>
    <t>Vyvěšení dřevěných okenních křídel pl. do 1,5 m2</t>
  </si>
  <si>
    <t>6+3+1</t>
  </si>
  <si>
    <t>968061113R00</t>
  </si>
  <si>
    <t>Vyvěšení dřevěných okenních křídel pl. nad 1,5 m2</t>
  </si>
  <si>
    <t>4+16*2</t>
  </si>
  <si>
    <t>968061125R00</t>
  </si>
  <si>
    <t>Vyvěšení dřevěných dveřních křídel pl. do 2 m2</t>
  </si>
  <si>
    <t>968061126R00</t>
  </si>
  <si>
    <t>Vyvěšení dřevěných dveřních křídel pl. nad 2 m2</t>
  </si>
  <si>
    <t>968062244R00</t>
  </si>
  <si>
    <t>Vybourání dřevěných rámů oken jednoduch. pl. 1 m2</t>
  </si>
  <si>
    <t>0,6*0,9*3+0,65*0,8</t>
  </si>
  <si>
    <t>968062245R00</t>
  </si>
  <si>
    <t>Vybourání dřevěných rámů oken jednoduch. pl. 2 m2</t>
  </si>
  <si>
    <t>1,2*1,5*4+0,9*1,5*6+1,2*1,8*16+0,9*2,7</t>
  </si>
  <si>
    <t>968062247R00</t>
  </si>
  <si>
    <t>Vybourání dřevěných rámů oken jednoduch. nad 4 m2</t>
  </si>
  <si>
    <t>1,5*2,75</t>
  </si>
  <si>
    <t>968095001R00</t>
  </si>
  <si>
    <t>Bourání parapetů dřevěných š. do 25 cm</t>
  </si>
  <si>
    <t>1,2*4+0,9*6+0,6*3+1,2*16+1,5*1</t>
  </si>
  <si>
    <t>962200041RAA</t>
  </si>
  <si>
    <t>Bourání příček ze sklobetonu, tloušťka 10 cm</t>
  </si>
  <si>
    <t>0,8*0,6</t>
  </si>
  <si>
    <t>970241150R00</t>
  </si>
  <si>
    <t xml:space="preserve">Řezání prostého betonu hl. řezu 150 mm, zp. plocha </t>
  </si>
  <si>
    <t>8+3+5+3,5</t>
  </si>
  <si>
    <t>979087017R00</t>
  </si>
  <si>
    <t>Odvoz konstrukcí z AZC na skládku do 5 km</t>
  </si>
  <si>
    <t>t</t>
  </si>
  <si>
    <t>6,86169+0,4437</t>
  </si>
  <si>
    <t>979087018R00</t>
  </si>
  <si>
    <t>Odvoz na skládku  AZC, příplatek za dalších 5 km</t>
  </si>
  <si>
    <t>979990201R00</t>
  </si>
  <si>
    <t>Poplatek za skládku suti -azbestocementové výrobky</t>
  </si>
  <si>
    <t>979081111R00</t>
  </si>
  <si>
    <t>Odvoz suti a vybour. hmot na skládku do 1 km</t>
  </si>
  <si>
    <t>13,233396+0,00368</t>
  </si>
  <si>
    <t>979081121R00</t>
  </si>
  <si>
    <t>Příplatek k odvozu za každý další 1 km</t>
  </si>
  <si>
    <t>13,237*6</t>
  </si>
  <si>
    <t>979990103R00</t>
  </si>
  <si>
    <t>Poplatek za skládku suti - beton</t>
  </si>
  <si>
    <t>10,7525+0,00897</t>
  </si>
  <si>
    <t>979990109R00</t>
  </si>
  <si>
    <t>Poplatek za skládku suti - skleněné tvárnice</t>
  </si>
  <si>
    <t>979990107R00</t>
  </si>
  <si>
    <t>Poplatek za skládku suti - směs betonu,cihel,dřeva</t>
  </si>
  <si>
    <t>13,237-10,7615</t>
  </si>
  <si>
    <t>998011001R00</t>
  </si>
  <si>
    <t>Přesun hmot pro budovy zděné výšky do 6 m</t>
  </si>
  <si>
    <t>11,97117+1,41333+0,18603+13,31817+3,55703+3,91998</t>
  </si>
  <si>
    <t>7,162116+3,17308+0,5732+0,004+0,071</t>
  </si>
  <si>
    <t>998981123R00</t>
  </si>
  <si>
    <t>Přesun hmot demolice postup. rozebíráním v. do 21m</t>
  </si>
  <si>
    <t>13,234+0,009</t>
  </si>
  <si>
    <t>711132311R00</t>
  </si>
  <si>
    <t>Prov. izolace nopovou fólií svisle, vč.uchyc.prvků, v. nopů 20 mm</t>
  </si>
  <si>
    <t>Převzto ze zateplení soklu XPS: :  34,09</t>
  </si>
  <si>
    <t>998711101R00</t>
  </si>
  <si>
    <t>Přesun hmot pro izolace proti vodě, výšky do 6 m</t>
  </si>
  <si>
    <t>713111111RW9</t>
  </si>
  <si>
    <t>Izolace tepelné stropů vrchem kladené volně, 2 vrstvy - vč. dodávky min. vlny  2 x tl. 120 mm</t>
  </si>
  <si>
    <t>Celková tloušťka izolace z minerálních vláken bude 240 mm. Lambda max. 0,039 W/mK.</t>
  </si>
  <si>
    <t>9,75*(33,7-8)</t>
  </si>
  <si>
    <t>713111111RV3</t>
  </si>
  <si>
    <t>Izolace tepelné vrchem kladené volně na nadezdívku, 1 vrstva - vč. dodávky desek z min.vlny tl. 120 mm</t>
  </si>
  <si>
    <t>(34,55-8+10)*2*0,5</t>
  </si>
  <si>
    <t>998713101R00</t>
  </si>
  <si>
    <t>Přesun hmot pro izolace tepelné, výšky do 6 m</t>
  </si>
  <si>
    <t>721242804R00</t>
  </si>
  <si>
    <t>Demontáž lapače střešních splavenin DN 125 litina, vč. vybourání z bet. uložení</t>
  </si>
  <si>
    <t>721242111R00</t>
  </si>
  <si>
    <t>Lapač střešních splavenin PP HL660 D 125 mm, zápach. uzávěrka, koš na listí, vč. obetonování</t>
  </si>
  <si>
    <t>721176223R00</t>
  </si>
  <si>
    <t>Potrubí KG svodné (ležaté) v zemi D 125 x 3,2 mm, vč. napojení na stáv. kanalizaci</t>
  </si>
  <si>
    <t>Dodávka a montáž tvarovek pro napojení lapačů střešních splavenin na stávající dešťovou kanalizaci</t>
  </si>
  <si>
    <t>2*1,5</t>
  </si>
  <si>
    <t>998721101R00</t>
  </si>
  <si>
    <t>Přesun hmot pro vnitřní kanalizaci, výšky do 6 m</t>
  </si>
  <si>
    <t>0,1591+0,05034</t>
  </si>
  <si>
    <t>723120805R00</t>
  </si>
  <si>
    <t>Demontáž potrubí svařovaného závitového DN 25-50, vč. uřezání úchytů a držáků, na fasádě</t>
  </si>
  <si>
    <t>(4+27+4,5)*2</t>
  </si>
  <si>
    <t>8412301..</t>
  </si>
  <si>
    <t>Plynovod z trub LPE 100 SDR 11, D 40x3,7 mm, dodávka a montáž, zemní část</t>
  </si>
  <si>
    <t>13,75+4,5+14,7+6</t>
  </si>
  <si>
    <t>8412302..</t>
  </si>
  <si>
    <t>Plynovod z trub LPE 100 SDR 11, D 50x4,6 mm, dodávka a montáž, zemní část</t>
  </si>
  <si>
    <t>8412303..</t>
  </si>
  <si>
    <t>Přechod ocel / plast DN 32/D40x3,7 mm, dodávka a montáž</t>
  </si>
  <si>
    <t>ks</t>
  </si>
  <si>
    <t>8412304..</t>
  </si>
  <si>
    <t>Přechod ocel / plast DN 40/D50x4,6 mm, dodávka a montáž</t>
  </si>
  <si>
    <t>8412305..</t>
  </si>
  <si>
    <t>Potrubí ocelové izolované 5/4", dodávka a montáž, napojení na vnitřní inst.</t>
  </si>
  <si>
    <t>1+2</t>
  </si>
  <si>
    <t>8412306..</t>
  </si>
  <si>
    <t>Potrubí ocelové izolované 6/4", dodávka a montáž, napojení na vnitř. inst.</t>
  </si>
  <si>
    <t>8412307..</t>
  </si>
  <si>
    <t>Propoj na stávající plynovod</t>
  </si>
  <si>
    <t>hod</t>
  </si>
  <si>
    <t>3*2</t>
  </si>
  <si>
    <t>8412308..</t>
  </si>
  <si>
    <t>Montážní práce</t>
  </si>
  <si>
    <t>2*8</t>
  </si>
  <si>
    <t>762521104RT3</t>
  </si>
  <si>
    <t>Položení podlah nehoblovaných na sraz, hrubá prkna, včetně dodávky řeziva, prkna tl. 24 mm</t>
  </si>
  <si>
    <t>(34-8)*2</t>
  </si>
  <si>
    <t>762526130RT3</t>
  </si>
  <si>
    <t>Položení roštů pod lávku rozteče do 100 cm, včetně dodávky řeziva, fošny 120 x 50 mm křížem</t>
  </si>
  <si>
    <t>Množství řeziva : 0,42 m3</t>
  </si>
  <si>
    <t>998762102R00</t>
  </si>
  <si>
    <t>Přesun hmot pro tesařské konstrukce, výšky do 12 m</t>
  </si>
  <si>
    <t>764919101R00</t>
  </si>
  <si>
    <t>M.krytiny z trapézového pl poplast.na dřevo do 30°</t>
  </si>
  <si>
    <t>Montáž bude provedena na stávající dřevěnou konstrukci krovu</t>
  </si>
  <si>
    <t>(35,1-9)*(4,9+7,05)</t>
  </si>
  <si>
    <t>138510....</t>
  </si>
  <si>
    <t>Plech FeZn, povrch polyester, antikondenzační úpr., trapézový plech v. vlny 40 mm, tl. min. 0,60 mm</t>
  </si>
  <si>
    <t>Bude dodán plech trapézový 40/160 tl. min. 0,6 mm, povrchová úprava polyester v barvě "oxidované červené" RAL 3009 tl. min. 25 my. Z vnitřní strany bude antikondenzační úprava (flis)</t>
  </si>
  <si>
    <t>311,895*1,12</t>
  </si>
  <si>
    <t>764919931R00</t>
  </si>
  <si>
    <t>M. hřebene střechy z popl. plechu</t>
  </si>
  <si>
    <t>35,1-9</t>
  </si>
  <si>
    <t>764918912RT2</t>
  </si>
  <si>
    <t>Z+M protisněhové zábrany rš 500 mm, tvaru "A"</t>
  </si>
  <si>
    <t>(35,1-9)*2</t>
  </si>
  <si>
    <t>13851001....</t>
  </si>
  <si>
    <t>Plech FeZn, povrch polyester, tl. min. 0,60 mm</t>
  </si>
  <si>
    <t>Bude dodán plech tl. min. 0,6 mm, povrchová úprava polyester v barvě "oxidované červené" RAL 3009 tl. min. 25 my.</t>
  </si>
  <si>
    <t>Sněhové zábrany: :  52,2*0,5*1,05</t>
  </si>
  <si>
    <t>Hřebenáč: :  26,1*0,5*1,1</t>
  </si>
  <si>
    <t>Komín: :  0,33*3,3</t>
  </si>
  <si>
    <t>Doplňky: :  1</t>
  </si>
  <si>
    <t>764919911RT2</t>
  </si>
  <si>
    <t>Závětrné lišty z ocel.popl.plechu, včetně dodávky r.š. 250 mm</t>
  </si>
  <si>
    <t>(5+7,2)</t>
  </si>
  <si>
    <t>764331830R00</t>
  </si>
  <si>
    <t>Demontáž lemování zdí, rš 250 a 330 mm, do 30°</t>
  </si>
  <si>
    <t>764919401R00</t>
  </si>
  <si>
    <t>M.větracích prvků a komínků z popl.plechu</t>
  </si>
  <si>
    <t>764778302R00</t>
  </si>
  <si>
    <t>Oplechování parapetů, RŠ 250 mm, plech FeZn poplastovaný, sv. šedý</t>
  </si>
  <si>
    <t>1,2*4+0,9*6+0,6*3+1,2*16</t>
  </si>
  <si>
    <t>764900050RAA</t>
  </si>
  <si>
    <t>Demontáž oplechování parapetů, z plechu pozinkovaného</t>
  </si>
  <si>
    <t>41,5</t>
  </si>
  <si>
    <t>764898201R00</t>
  </si>
  <si>
    <t>FeZn popl. kotlík žlabový, vel.žlabu 150 mm</t>
  </si>
  <si>
    <t>764898211R00</t>
  </si>
  <si>
    <t>FeZn popl. žlab podokapní půlkruhový R, 150 mm, vč. čel a háků</t>
  </si>
  <si>
    <t>71-9*2</t>
  </si>
  <si>
    <t>764352810R00</t>
  </si>
  <si>
    <t>Demontáž žlabů půlkruh. rovných, rš 330 mm, do 30°</t>
  </si>
  <si>
    <t>35,5*2-9*2</t>
  </si>
  <si>
    <t>764351836R00</t>
  </si>
  <si>
    <t>Demontáž háků, sklon do 30°</t>
  </si>
  <si>
    <t>764898221R00</t>
  </si>
  <si>
    <t>FeZn popl. odpadní trouby kruhové, D 100 mm, vč. zděří a tvarovek</t>
  </si>
  <si>
    <t>4,5*2</t>
  </si>
  <si>
    <t>764454801R00</t>
  </si>
  <si>
    <t>Demontáž odpadních trub kruhových, D 75 a 100 mm</t>
  </si>
  <si>
    <t>764339810R00</t>
  </si>
  <si>
    <t>Demontáž lemov. komínů v ploše, vln. kryt, do 30°</t>
  </si>
  <si>
    <t>764928302R00</t>
  </si>
  <si>
    <t>Z+M oplechování zdí z poplast. plechu, rš 330 mm, oplechování komína v trapézové krytině</t>
  </si>
  <si>
    <t>(0,75+0,9)*2</t>
  </si>
  <si>
    <t>998764102R00</t>
  </si>
  <si>
    <t>Přesun hmot pro klempířské konstr., výšky do 12 m</t>
  </si>
  <si>
    <t>2,44518+0,35664</t>
  </si>
  <si>
    <t>765323830R00</t>
  </si>
  <si>
    <t>Demontáž vlákocement.vlnovek, na konstrukci</t>
  </si>
  <si>
    <t>Demontáž musí být prováděná proškolenými pracovníky vybavenými náležitými ochrannými pomůckami. Musí být respektovány předpisy upravující manipulaci a práci s nebezpečným odpadem obsahujícím azbestocementová vlákna.</t>
  </si>
  <si>
    <t>26,1*(4,9+7,05)</t>
  </si>
  <si>
    <t>765328813R00</t>
  </si>
  <si>
    <t>Dem.hřebenů a nároží vláknocem., kryt. vlnitá, suť</t>
  </si>
  <si>
    <t>765901131R00</t>
  </si>
  <si>
    <t>Fólie podstřešní paropropustná kontaktní, sd max. 0,03 m, překrytí tepel. izol. podlahy půdy</t>
  </si>
  <si>
    <t>998765101R00</t>
  </si>
  <si>
    <t>Přesun hmot pro krytiny tvrdé, výšky do 6 m</t>
  </si>
  <si>
    <t>0,02506+7,30539</t>
  </si>
  <si>
    <t>7662301..R00</t>
  </si>
  <si>
    <t>Montáž půdního vlezu 65/80 cm, s požární odolností, vč. dodávky výrobku DN1</t>
  </si>
  <si>
    <t>7668202</t>
  </si>
  <si>
    <t>Montáž a dodávka budky pro netopýry vestavěná, dřevocementová cca 55x35x9,5 cm</t>
  </si>
  <si>
    <t>7679001..RAB</t>
  </si>
  <si>
    <t>Demontáž atypických ocelových konstrukcí, demontáž sloupku zábradlí a jeho zkrácení</t>
  </si>
  <si>
    <t>Bude provedeno odříznutí sloupku zábradlí z tenkostěnného profilu, bude zakráceno zábradlí, sloupek zpět navařen vč. kotvicího plechu a bude sloupek osazen zpět s kotvením do podlahy</t>
  </si>
  <si>
    <t>Demontáž atypických ocelových konstrukcí, držáky na vlajku</t>
  </si>
  <si>
    <t>767990010RAB</t>
  </si>
  <si>
    <t>Atypické ocelové konstrukce vč. montáže, držák trubkový vlajky na stěnu</t>
  </si>
  <si>
    <t>šikmý držák na stěnu vč. systémového osazení do KZS</t>
  </si>
  <si>
    <t>998767101R00</t>
  </si>
  <si>
    <t>Přesun hmot pro zámečnické konstr., výšky do 6 m</t>
  </si>
  <si>
    <t>0,02312+0,007</t>
  </si>
  <si>
    <t>781310121R00</t>
  </si>
  <si>
    <t>Obkládání ostění do tmele šířky do 300 mm</t>
  </si>
  <si>
    <t>(1,2+1*2)*3+0,6+0,9+0,6*2</t>
  </si>
  <si>
    <t>59781345</t>
  </si>
  <si>
    <t>Obkládačka porovinová 15x15cm bílá mat</t>
  </si>
  <si>
    <t>12,3*0,45</t>
  </si>
  <si>
    <t>998781101R00</t>
  </si>
  <si>
    <t>Přesun hmot pro obklady keramické, výšky do 6 m</t>
  </si>
  <si>
    <t>783726200R00</t>
  </si>
  <si>
    <t>Nátěr synt. lazurovací tesařských konstr. 2x lak</t>
  </si>
  <si>
    <t>Římsa střechy: :  35,1*0,6*2+(5+7,1)*0,15*2</t>
  </si>
  <si>
    <t>783224900R00</t>
  </si>
  <si>
    <t>Údržba, nátěr syntetický kov. konstr.1x + 1x email</t>
  </si>
  <si>
    <t>Oprava poškozených částí upravovaných kovových konstrukcí</t>
  </si>
  <si>
    <t>784191101R00</t>
  </si>
  <si>
    <t>Penetrace podkladu univerzální 1x</t>
  </si>
  <si>
    <t>(1,2+1,5*2)*3+0,6+0,3+0,9+0,6*2</t>
  </si>
  <si>
    <t>784195212R00</t>
  </si>
  <si>
    <t>Malba tekutá, bílá, 2 x, ostění vyměněných oken</t>
  </si>
  <si>
    <t>210200020RAB</t>
  </si>
  <si>
    <t>Bleskosvod, vč. demontáže, zemnění a revize, viz samostatný oddíl PD</t>
  </si>
  <si>
    <t>kompl</t>
  </si>
  <si>
    <t>210200006RT1</t>
  </si>
  <si>
    <t>Svítidlo žárovkové, 2 x DZ 9/11 W, včetně svítidla pro venkovní použití, demontáž pův</t>
  </si>
  <si>
    <t>2102002...</t>
  </si>
  <si>
    <t>Demontáž a následná zpětná montáž vypínače, na fasádě, vč. případného prostavení kabelu</t>
  </si>
  <si>
    <t>210110021R00</t>
  </si>
  <si>
    <t>Spínač nástěnný jednopól.- řaz. 1, venkovní</t>
  </si>
  <si>
    <t>2102901..</t>
  </si>
  <si>
    <t>Demontáž vnějšího výbojkového svítidla na průčelí, vč. likvidace svítidla</t>
  </si>
  <si>
    <t>210203610R00</t>
  </si>
  <si>
    <t>Reflektor žárovkový halogenový 300 W, nahradí původní výbojkové světlo</t>
  </si>
  <si>
    <t>210110062RT1</t>
  </si>
  <si>
    <t>Infrapasivní spínač osvětlení, včetně dodávky a montáže spínače</t>
  </si>
  <si>
    <t>210800105RT1</t>
  </si>
  <si>
    <t>Kabel CYKY 750 V 3x1,5 mm2 uložený pod omítkou, včetně dodávky kabelu</t>
  </si>
  <si>
    <t>800005-122</t>
  </si>
  <si>
    <t>Zařízení staveniště, (základnu nutno dělit 100)</t>
  </si>
  <si>
    <t>Položka rovněž zahrnuje náklady na úpravu povrchů po odstranění zařízení staveniště a úklid ploch, na kterých bylo zařízení staveniště provozováno.</t>
  </si>
  <si>
    <t>Provozní vlivy</t>
  </si>
  <si>
    <t>Náklady vynaložené na ztížené podmínky při provádění prací tam, kde jsou stavební práce zcela nebo zčásti omezovány provozem jiných osob. Jde zejména o zvýšené náklady související s omezeným provozem v areálu objednatele nebo o náklady v důsledku nezbytného respektování stávající dopravy v okolí stavby ovlivňující stavební práce.</t>
  </si>
  <si>
    <t>Do této položky patří dále náklady na ztížené provádění stavebních prací v důsledku blízkosti školského zařízení (nutnost ochranných konstrukcí, ochranných zábradlí a hrazení, záchytných sítí mimo sítě na lešení, stříšek, apod.).</t>
  </si>
  <si>
    <t>800005-211020</t>
  </si>
  <si>
    <t>Vytýčení vedení a rozvodů inženýrských sítí</t>
  </si>
  <si>
    <t>Detekce a vytýčení známých a předpokládaných vnitřních a v případě nutnosti i vnějších povrchových a podpovrchových vedení a rozvodů inženýrských sítí v místě stavby před jejím započetím.</t>
  </si>
  <si>
    <t>800005-241010</t>
  </si>
  <si>
    <t>Dokumentace skutečného provedení</t>
  </si>
  <si>
    <t>Zpracování a kompletace projektové dokumentace skutečného provedení stavby se zakreslením změn 3 x v tištěné podobě 1 x v digitální podobě na CD nosiči, ve formátu vektorové CAD grafiky DGN (BENTLEY MicroStation), DWG (AutoCAD Graphics Autodesk) a/nebo DXF (Data eXchange File). Textové části je možno vytvářet ve formátech RTF (Rich Text File) nebo DOC Microsoft Word).</t>
  </si>
  <si>
    <t>800004-111020</t>
  </si>
  <si>
    <t>Zpracování harmonogramu stavby</t>
  </si>
  <si>
    <t>Náklady na vyhotovení podrobného časového harmonogramu prací v termínu do 10 dnů po předání staveniště.</t>
  </si>
  <si>
    <t>800005-24</t>
  </si>
  <si>
    <t>Kompletace dokladů k předání a převzetí stavby</t>
  </si>
  <si>
    <t>Kompletace atestů, certifikátů, revizních zpráv a ostatních dokladů potřebných k předání, příp. ke kolaudaci stavby 3 x v tištěné formě, 1 x v digitální formě na CD nosiči, v obecně dostupných formátech.</t>
  </si>
  <si>
    <t>Náklady na vybudování, provoz a odstranění zařízení staveniště, včetně zřízení připojení na energie a zajištění měření jejich spotřeby, náklady na energie spotřebované v rámci provozu zařízení staveniště, náklady na zřízení sociálního zařízení, náklady na zajištění prostor pro konání kontrolních dnů, případně pro umožnění činností TDS, AD, koordinátora BOZP, SÚ.</t>
  </si>
  <si>
    <t>Zhotovitel zajistí na vlastní náklady veškerá potřebná povolení k užívání veřejných ploch, včetně záboru veřejného prostranství na náklady zhotovitele, bude-li toto stavba vyžadovat.  Zhotovitel zajistí na vlastní náklady zabezpečení provádění díla tak, aby v souvislosti s prováděním díla nedošlo ke zranění osob a škodám na majetku osob a subjektů užívajících objekty a pozemky dotčené stavbou, k poškození stávajících staveb, jejich součástí, zařízení a přilehlých nemovitostí.</t>
  </si>
  <si>
    <t>SUM</t>
  </si>
  <si>
    <t>POPUZIV</t>
  </si>
  <si>
    <t>END</t>
  </si>
  <si>
    <t>cena převzata ze samostatného oddílu: : Ochrana před účinky blesku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</si>
</sst>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" fontId="0" fillId="0" borderId="0" xfId="0" applyNumberFormat="1"/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32</v>
      </c>
    </row>
    <row r="2" spans="1:7" ht="57.75" customHeight="1" x14ac:dyDescent="0.2">
      <c r="A2" s="181" t="s">
        <v>33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2"/>
  <sheetViews>
    <sheetView showGridLines="0" topLeftCell="B1" zoomScaleNormal="100" zoomScaleSheetLayoutView="75" workbookViewId="0">
      <selection activeCell="G16" sqref="G16:I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2" t="s">
        <v>30</v>
      </c>
      <c r="B1" s="195" t="s">
        <v>36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4"/>
      <c r="B2" s="77" t="s">
        <v>34</v>
      </c>
      <c r="C2" s="78"/>
      <c r="D2" s="79"/>
      <c r="E2" s="79" t="s">
        <v>40</v>
      </c>
      <c r="F2" s="80"/>
      <c r="G2" s="81"/>
      <c r="H2" s="80"/>
      <c r="I2" s="81"/>
      <c r="J2" s="82"/>
      <c r="O2" s="2"/>
    </row>
    <row r="3" spans="1:15" ht="23.25" hidden="1" customHeight="1" x14ac:dyDescent="0.2">
      <c r="A3" s="4"/>
      <c r="B3" s="83" t="s">
        <v>37</v>
      </c>
      <c r="C3" s="78"/>
      <c r="D3" s="84"/>
      <c r="E3" s="84"/>
      <c r="F3" s="85"/>
      <c r="G3" s="85"/>
      <c r="H3" s="78"/>
      <c r="I3" s="86"/>
      <c r="J3" s="87"/>
    </row>
    <row r="4" spans="1:15" ht="23.25" hidden="1" customHeight="1" x14ac:dyDescent="0.2">
      <c r="A4" s="4"/>
      <c r="B4" s="88" t="s">
        <v>38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41</v>
      </c>
      <c r="E5" s="26"/>
      <c r="F5" s="26"/>
      <c r="G5" s="26"/>
      <c r="H5" s="28" t="s">
        <v>27</v>
      </c>
      <c r="I5" s="94"/>
      <c r="J5" s="11"/>
    </row>
    <row r="6" spans="1:15" ht="15.75" customHeight="1" x14ac:dyDescent="0.2">
      <c r="A6" s="4"/>
      <c r="B6" s="41"/>
      <c r="C6" s="26"/>
      <c r="D6" s="94"/>
      <c r="E6" s="26"/>
      <c r="F6" s="26"/>
      <c r="G6" s="26"/>
      <c r="H6" s="28" t="s">
        <v>28</v>
      </c>
      <c r="I6" s="94"/>
      <c r="J6" s="11"/>
    </row>
    <row r="7" spans="1:15" ht="15.75" customHeight="1" x14ac:dyDescent="0.2">
      <c r="A7" s="4"/>
      <c r="B7" s="42"/>
      <c r="C7" s="95"/>
      <c r="D7" s="76" t="s">
        <v>42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27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28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3" t="s">
        <v>43</v>
      </c>
      <c r="E11" s="203"/>
      <c r="F11" s="203"/>
      <c r="G11" s="203"/>
      <c r="H11" s="28" t="s">
        <v>27</v>
      </c>
      <c r="I11" s="97"/>
      <c r="J11" s="11"/>
    </row>
    <row r="12" spans="1:15" ht="15.75" customHeight="1" x14ac:dyDescent="0.2">
      <c r="A12" s="4"/>
      <c r="B12" s="41"/>
      <c r="C12" s="26"/>
      <c r="D12" s="188"/>
      <c r="E12" s="188"/>
      <c r="F12" s="188"/>
      <c r="G12" s="188"/>
      <c r="H12" s="28" t="s">
        <v>28</v>
      </c>
      <c r="I12" s="97"/>
      <c r="J12" s="11"/>
    </row>
    <row r="13" spans="1:15" ht="15.75" customHeight="1" x14ac:dyDescent="0.2">
      <c r="A13" s="4"/>
      <c r="B13" s="42"/>
      <c r="C13" s="96"/>
      <c r="D13" s="194"/>
      <c r="E13" s="194"/>
      <c r="F13" s="194"/>
      <c r="G13" s="19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39</v>
      </c>
      <c r="E14" s="69"/>
      <c r="F14" s="69"/>
      <c r="G14" s="69"/>
      <c r="H14" s="70"/>
      <c r="I14" s="69"/>
      <c r="J14" s="71"/>
    </row>
    <row r="15" spans="1:15" ht="33" customHeight="1" x14ac:dyDescent="0.2">
      <c r="A15" s="4"/>
      <c r="B15" s="65" t="s">
        <v>26</v>
      </c>
      <c r="C15" s="58"/>
      <c r="D15" s="59"/>
      <c r="E15" s="64"/>
      <c r="F15" s="61"/>
      <c r="G15" s="50"/>
      <c r="H15" s="50"/>
      <c r="I15" s="50"/>
      <c r="J15" s="62"/>
    </row>
    <row r="16" spans="1:15" ht="23.25" customHeight="1" x14ac:dyDescent="0.2">
      <c r="A16" s="4"/>
      <c r="B16" s="57" t="s">
        <v>11</v>
      </c>
      <c r="C16" s="58"/>
      <c r="D16" s="59"/>
      <c r="E16" s="60">
        <v>15</v>
      </c>
      <c r="F16" s="61" t="s">
        <v>0</v>
      </c>
      <c r="G16" s="192">
        <f>ZakladDPHSniVypocet</f>
        <v>0</v>
      </c>
      <c r="H16" s="193"/>
      <c r="I16" s="193"/>
      <c r="J16" s="62" t="str">
        <f t="shared" ref="J16:J21" si="0">Mena</f>
        <v>CZK</v>
      </c>
    </row>
    <row r="17" spans="1:10" ht="23.25" customHeight="1" x14ac:dyDescent="0.2">
      <c r="A17" s="4"/>
      <c r="B17" s="57" t="s">
        <v>12</v>
      </c>
      <c r="C17" s="58"/>
      <c r="D17" s="59"/>
      <c r="E17" s="60">
        <f>SazbaDPH1</f>
        <v>15</v>
      </c>
      <c r="F17" s="61" t="s">
        <v>0</v>
      </c>
      <c r="G17" s="190">
        <f>ZakladDPHSni*SazbaDPH1/100</f>
        <v>0</v>
      </c>
      <c r="H17" s="191"/>
      <c r="I17" s="191"/>
      <c r="J17" s="62" t="str">
        <f t="shared" si="0"/>
        <v>CZK</v>
      </c>
    </row>
    <row r="18" spans="1:10" ht="23.25" customHeight="1" x14ac:dyDescent="0.2">
      <c r="A18" s="4"/>
      <c r="B18" s="57" t="s">
        <v>13</v>
      </c>
      <c r="C18" s="58"/>
      <c r="D18" s="59"/>
      <c r="E18" s="60">
        <v>21</v>
      </c>
      <c r="F18" s="61" t="s">
        <v>0</v>
      </c>
      <c r="G18" s="192">
        <f>ZakladDPHZaklVypocet</f>
        <v>0</v>
      </c>
      <c r="H18" s="193"/>
      <c r="I18" s="193"/>
      <c r="J18" s="62" t="str">
        <f t="shared" si="0"/>
        <v>CZK</v>
      </c>
    </row>
    <row r="19" spans="1:10" ht="23.25" customHeight="1" x14ac:dyDescent="0.2">
      <c r="A19" s="4"/>
      <c r="B19" s="49" t="s">
        <v>14</v>
      </c>
      <c r="C19" s="22"/>
      <c r="D19" s="18"/>
      <c r="E19" s="43">
        <f>SazbaDPH2</f>
        <v>21</v>
      </c>
      <c r="F19" s="44" t="s">
        <v>0</v>
      </c>
      <c r="G19" s="198">
        <f>ZakladDPHZakl*SazbaDPH2/100</f>
        <v>0</v>
      </c>
      <c r="H19" s="199"/>
      <c r="I19" s="199"/>
      <c r="J19" s="56" t="str">
        <f t="shared" si="0"/>
        <v>CZK</v>
      </c>
    </row>
    <row r="20" spans="1:10" ht="23.25" customHeight="1" thickBot="1" x14ac:dyDescent="0.25">
      <c r="A20" s="4"/>
      <c r="B20" s="48" t="s">
        <v>4</v>
      </c>
      <c r="C20" s="20"/>
      <c r="D20" s="23"/>
      <c r="E20" s="20"/>
      <c r="F20" s="21"/>
      <c r="G20" s="200">
        <f>0</f>
        <v>0</v>
      </c>
      <c r="H20" s="200"/>
      <c r="I20" s="200"/>
      <c r="J20" s="63" t="str">
        <f t="shared" si="0"/>
        <v>CZK</v>
      </c>
    </row>
    <row r="21" spans="1:10" ht="27.75" hidden="1" customHeight="1" thickBot="1" x14ac:dyDescent="0.25">
      <c r="A21" s="4"/>
      <c r="B21" s="116" t="s">
        <v>22</v>
      </c>
      <c r="C21" s="117"/>
      <c r="D21" s="117"/>
      <c r="E21" s="118"/>
      <c r="F21" s="119"/>
      <c r="G21" s="202">
        <f>ZakladDPHSniVypocet+ZakladDPHZaklVypocet</f>
        <v>0</v>
      </c>
      <c r="H21" s="202"/>
      <c r="I21" s="202"/>
      <c r="J21" s="120" t="str">
        <f t="shared" si="0"/>
        <v>CZK</v>
      </c>
    </row>
    <row r="22" spans="1:10" ht="27.75" customHeight="1" thickBot="1" x14ac:dyDescent="0.25">
      <c r="A22" s="4"/>
      <c r="B22" s="116" t="s">
        <v>29</v>
      </c>
      <c r="C22" s="121"/>
      <c r="D22" s="121"/>
      <c r="E22" s="121"/>
      <c r="F22" s="121"/>
      <c r="G22" s="201">
        <f>ZakladDPHSni+DPHSni+ZakladDPHZakl+DPHZakl+Zaokrouhleni</f>
        <v>0</v>
      </c>
      <c r="H22" s="201"/>
      <c r="I22" s="201"/>
      <c r="J22" s="122" t="s">
        <v>45</v>
      </c>
    </row>
    <row r="23" spans="1:10" ht="12.75" customHeight="1" x14ac:dyDescent="0.2">
      <c r="A23" s="4"/>
      <c r="B23" s="4"/>
      <c r="C23" s="5"/>
      <c r="D23" s="5"/>
      <c r="E23" s="5"/>
      <c r="F23" s="5"/>
      <c r="G23" s="45"/>
      <c r="H23" s="5"/>
      <c r="I23" s="45"/>
      <c r="J23" s="12"/>
    </row>
    <row r="24" spans="1:10" ht="30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18.75" customHeight="1" x14ac:dyDescent="0.2">
      <c r="A25" s="4"/>
      <c r="B25" s="24"/>
      <c r="C25" s="19" t="s">
        <v>10</v>
      </c>
      <c r="D25" s="39"/>
      <c r="E25" s="39"/>
      <c r="F25" s="19" t="s">
        <v>9</v>
      </c>
      <c r="G25" s="39"/>
      <c r="H25" s="40">
        <f ca="1">TODAY()</f>
        <v>43126</v>
      </c>
      <c r="I25" s="39"/>
      <c r="J25" s="12"/>
    </row>
    <row r="26" spans="1:10" ht="47.25" customHeight="1" x14ac:dyDescent="0.2">
      <c r="A26" s="4"/>
      <c r="B26" s="4"/>
      <c r="C26" s="5"/>
      <c r="D26" s="5"/>
      <c r="E26" s="5"/>
      <c r="F26" s="5"/>
      <c r="G26" s="45"/>
      <c r="H26" s="5"/>
      <c r="I26" s="45"/>
      <c r="J26" s="12"/>
    </row>
    <row r="27" spans="1:10" s="37" customFormat="1" ht="18.75" customHeight="1" x14ac:dyDescent="0.2">
      <c r="A27" s="30"/>
      <c r="B27" s="30"/>
      <c r="C27" s="31"/>
      <c r="D27" s="25"/>
      <c r="E27" s="25"/>
      <c r="F27" s="31"/>
      <c r="G27" s="32"/>
      <c r="H27" s="25"/>
      <c r="I27" s="32"/>
      <c r="J27" s="38"/>
    </row>
    <row r="28" spans="1:10" ht="12.75" customHeight="1" x14ac:dyDescent="0.2">
      <c r="A28" s="4"/>
      <c r="B28" s="4"/>
      <c r="C28" s="5"/>
      <c r="D28" s="189" t="s">
        <v>2</v>
      </c>
      <c r="E28" s="189"/>
      <c r="F28" s="5"/>
      <c r="G28" s="45"/>
      <c r="H28" s="13" t="s">
        <v>3</v>
      </c>
      <c r="I28" s="45"/>
      <c r="J28" s="12"/>
    </row>
    <row r="29" spans="1:10" ht="13.5" customHeight="1" thickBot="1" x14ac:dyDescent="0.25">
      <c r="A29" s="14"/>
      <c r="B29" s="14"/>
      <c r="C29" s="15"/>
      <c r="D29" s="15"/>
      <c r="E29" s="15"/>
      <c r="F29" s="15"/>
      <c r="G29" s="16"/>
      <c r="H29" s="15"/>
      <c r="I29" s="16"/>
      <c r="J29" s="17"/>
    </row>
    <row r="30" spans="1:10" ht="27" hidden="1" customHeight="1" x14ac:dyDescent="0.25">
      <c r="B30" s="73" t="s">
        <v>15</v>
      </c>
      <c r="C30" s="3"/>
      <c r="D30" s="3"/>
      <c r="E30" s="3"/>
      <c r="F30" s="108"/>
      <c r="G30" s="108"/>
      <c r="H30" s="108"/>
      <c r="I30" s="108"/>
      <c r="J30" s="3"/>
    </row>
    <row r="31" spans="1:10" ht="25.5" hidden="1" customHeight="1" x14ac:dyDescent="0.2">
      <c r="A31" s="100" t="s">
        <v>31</v>
      </c>
      <c r="B31" s="102" t="s">
        <v>16</v>
      </c>
      <c r="C31" s="103" t="s">
        <v>5</v>
      </c>
      <c r="D31" s="104"/>
      <c r="E31" s="104"/>
      <c r="F31" s="109" t="str">
        <f>B16</f>
        <v>Základ pro sníženou DPH</v>
      </c>
      <c r="G31" s="109" t="str">
        <f>B18</f>
        <v>Základ pro základní DPH</v>
      </c>
      <c r="H31" s="110" t="s">
        <v>17</v>
      </c>
      <c r="I31" s="110" t="s">
        <v>1</v>
      </c>
      <c r="J31" s="105" t="s">
        <v>0</v>
      </c>
    </row>
    <row r="32" spans="1:10" ht="25.5" hidden="1" customHeight="1" x14ac:dyDescent="0.2">
      <c r="A32" s="100">
        <v>1</v>
      </c>
      <c r="B32" s="106"/>
      <c r="C32" s="182"/>
      <c r="D32" s="183"/>
      <c r="E32" s="183"/>
      <c r="F32" s="111">
        <f>' Pol'!AC318</f>
        <v>0</v>
      </c>
      <c r="G32" s="112">
        <f>' Pol'!AD318</f>
        <v>0</v>
      </c>
      <c r="H32" s="113">
        <f>(F32*SazbaDPH1/100)+(G32*SazbaDPH2/100)</f>
        <v>0</v>
      </c>
      <c r="I32" s="113">
        <f>F32+G32+H32</f>
        <v>0</v>
      </c>
      <c r="J32" s="107" t="str">
        <f>IF(CenaCelkemVypocet=0,"",I32/CenaCelkemVypocet*100)</f>
        <v/>
      </c>
    </row>
    <row r="33" spans="1:52" ht="25.5" hidden="1" customHeight="1" x14ac:dyDescent="0.2">
      <c r="A33" s="100"/>
      <c r="B33" s="184" t="s">
        <v>44</v>
      </c>
      <c r="C33" s="185"/>
      <c r="D33" s="185"/>
      <c r="E33" s="186"/>
      <c r="F33" s="114">
        <f>SUMIF(A32:A32,"=1",F32:F32)</f>
        <v>0</v>
      </c>
      <c r="G33" s="115">
        <f>SUMIF(A32:A32,"=1",G32:G32)</f>
        <v>0</v>
      </c>
      <c r="H33" s="115">
        <f>SUMIF(A32:A32,"=1",H32:H32)</f>
        <v>0</v>
      </c>
      <c r="I33" s="115">
        <f>SUMIF(A32:A32,"=1",I32:I32)</f>
        <v>0</v>
      </c>
      <c r="J33" s="101">
        <f>SUMIF(A32:A32,"=1",J32:J32)</f>
        <v>0</v>
      </c>
    </row>
    <row r="35" spans="1:52" x14ac:dyDescent="0.2">
      <c r="B35" t="s">
        <v>46</v>
      </c>
    </row>
    <row r="36" spans="1:52" x14ac:dyDescent="0.2">
      <c r="B36" s="187" t="s">
        <v>47</v>
      </c>
      <c r="C36" s="187"/>
      <c r="D36" s="187"/>
      <c r="E36" s="187"/>
      <c r="F36" s="187"/>
      <c r="G36" s="187"/>
      <c r="H36" s="187"/>
      <c r="I36" s="187"/>
      <c r="J36" s="187"/>
      <c r="AZ36" s="123" t="str">
        <f>B36</f>
        <v>Cenová soustava : RTS DATA</v>
      </c>
    </row>
    <row r="39" spans="1:52" x14ac:dyDescent="0.2">
      <c r="G39"/>
      <c r="I39"/>
      <c r="J39"/>
    </row>
    <row r="40" spans="1:52" x14ac:dyDescent="0.2">
      <c r="G40"/>
      <c r="I40"/>
      <c r="J40"/>
    </row>
    <row r="41" spans="1:52" ht="25.5" customHeight="1" x14ac:dyDescent="0.2">
      <c r="A41" s="124"/>
      <c r="G41"/>
      <c r="I41"/>
      <c r="J41"/>
    </row>
    <row r="42" spans="1:52" ht="25.5" customHeight="1" x14ac:dyDescent="0.2">
      <c r="A42" s="125"/>
      <c r="G42"/>
      <c r="I42"/>
      <c r="J42"/>
    </row>
    <row r="43" spans="1:52" ht="25.5" customHeight="1" x14ac:dyDescent="0.2">
      <c r="A43" s="125"/>
      <c r="G43"/>
      <c r="I43"/>
      <c r="J43"/>
    </row>
    <row r="44" spans="1:52" ht="25.5" customHeight="1" x14ac:dyDescent="0.2">
      <c r="A44" s="125"/>
      <c r="G44"/>
      <c r="I44"/>
      <c r="J44"/>
    </row>
    <row r="45" spans="1:52" ht="25.5" customHeight="1" x14ac:dyDescent="0.2">
      <c r="A45" s="125"/>
      <c r="G45"/>
      <c r="I45"/>
      <c r="J45"/>
    </row>
    <row r="46" spans="1:52" ht="25.5" customHeight="1" x14ac:dyDescent="0.2">
      <c r="A46" s="125"/>
      <c r="G46"/>
      <c r="I46"/>
      <c r="J46"/>
    </row>
    <row r="47" spans="1:52" ht="25.5" customHeight="1" x14ac:dyDescent="0.2">
      <c r="A47" s="125"/>
      <c r="G47"/>
      <c r="I47"/>
      <c r="J47"/>
    </row>
    <row r="48" spans="1:52" ht="25.5" customHeight="1" x14ac:dyDescent="0.2">
      <c r="A48" s="125"/>
      <c r="G48"/>
      <c r="I48"/>
      <c r="J48"/>
    </row>
    <row r="49" spans="1:10" ht="25.5" customHeight="1" x14ac:dyDescent="0.2">
      <c r="A49" s="125"/>
      <c r="G49"/>
      <c r="I49"/>
      <c r="J49"/>
    </row>
    <row r="50" spans="1:10" ht="25.5" customHeight="1" x14ac:dyDescent="0.2">
      <c r="A50" s="125"/>
      <c r="G50"/>
      <c r="I50"/>
      <c r="J50"/>
    </row>
    <row r="51" spans="1:10" ht="25.5" customHeight="1" x14ac:dyDescent="0.2">
      <c r="A51" s="125"/>
      <c r="G51"/>
      <c r="I51"/>
      <c r="J51"/>
    </row>
    <row r="52" spans="1:10" ht="25.5" customHeight="1" x14ac:dyDescent="0.2">
      <c r="A52" s="125"/>
      <c r="G52"/>
      <c r="I52"/>
      <c r="J52"/>
    </row>
    <row r="53" spans="1:10" ht="25.5" customHeight="1" x14ac:dyDescent="0.2">
      <c r="A53" s="125"/>
      <c r="G53"/>
      <c r="I53"/>
      <c r="J53"/>
    </row>
    <row r="54" spans="1:10" ht="25.5" customHeight="1" x14ac:dyDescent="0.2">
      <c r="A54" s="125"/>
      <c r="G54"/>
      <c r="I54"/>
      <c r="J54"/>
    </row>
    <row r="55" spans="1:10" ht="25.5" customHeight="1" x14ac:dyDescent="0.2">
      <c r="A55" s="125"/>
      <c r="G55"/>
      <c r="I55"/>
      <c r="J55"/>
    </row>
    <row r="56" spans="1:10" ht="25.5" customHeight="1" x14ac:dyDescent="0.2">
      <c r="A56" s="125"/>
      <c r="G56"/>
      <c r="I56"/>
      <c r="J56"/>
    </row>
    <row r="57" spans="1:10" ht="25.5" customHeight="1" x14ac:dyDescent="0.2">
      <c r="A57" s="125"/>
      <c r="G57"/>
      <c r="I57"/>
      <c r="J57"/>
    </row>
    <row r="58" spans="1:10" ht="25.5" customHeight="1" x14ac:dyDescent="0.2">
      <c r="A58" s="125"/>
      <c r="G58"/>
      <c r="I58"/>
      <c r="J58"/>
    </row>
    <row r="59" spans="1:10" ht="25.5" customHeight="1" x14ac:dyDescent="0.2">
      <c r="A59" s="125"/>
      <c r="G59"/>
      <c r="I59"/>
      <c r="J59"/>
    </row>
    <row r="60" spans="1:10" ht="25.5" customHeight="1" x14ac:dyDescent="0.2">
      <c r="A60" s="125"/>
      <c r="G60"/>
      <c r="I60"/>
      <c r="J60"/>
    </row>
    <row r="61" spans="1:10" ht="25.5" customHeight="1" x14ac:dyDescent="0.2">
      <c r="A61" s="125"/>
      <c r="G61"/>
      <c r="I61"/>
      <c r="J61"/>
    </row>
    <row r="62" spans="1:10" ht="25.5" customHeight="1" x14ac:dyDescent="0.2">
      <c r="A62" s="125"/>
      <c r="G62"/>
      <c r="I62"/>
      <c r="J62"/>
    </row>
    <row r="63" spans="1:10" ht="25.5" customHeight="1" x14ac:dyDescent="0.2">
      <c r="A63" s="125"/>
      <c r="G63"/>
      <c r="I63"/>
      <c r="J63"/>
    </row>
    <row r="64" spans="1:10" ht="25.5" customHeight="1" x14ac:dyDescent="0.2">
      <c r="A64" s="125"/>
      <c r="G64"/>
      <c r="I64"/>
      <c r="J64"/>
    </row>
    <row r="65" spans="1:10" ht="25.5" customHeight="1" x14ac:dyDescent="0.2">
      <c r="A65" s="125"/>
      <c r="G65"/>
      <c r="I65"/>
      <c r="J65"/>
    </row>
    <row r="66" spans="1:10" ht="25.5" customHeight="1" x14ac:dyDescent="0.2">
      <c r="A66" s="125"/>
      <c r="G66"/>
      <c r="I66"/>
      <c r="J66"/>
    </row>
    <row r="67" spans="1:10" ht="25.5" customHeight="1" x14ac:dyDescent="0.2">
      <c r="A67" s="125"/>
      <c r="G67"/>
      <c r="I67"/>
      <c r="J67"/>
    </row>
    <row r="68" spans="1:10" ht="25.5" customHeight="1" x14ac:dyDescent="0.2">
      <c r="A68" s="125"/>
      <c r="G68"/>
      <c r="I68"/>
      <c r="J68"/>
    </row>
    <row r="69" spans="1:10" ht="25.5" customHeight="1" x14ac:dyDescent="0.2">
      <c r="A69" s="126"/>
      <c r="G69"/>
      <c r="I69"/>
      <c r="J69"/>
    </row>
    <row r="70" spans="1:10" x14ac:dyDescent="0.2">
      <c r="G70"/>
      <c r="I70"/>
      <c r="J70"/>
    </row>
    <row r="71" spans="1:10" x14ac:dyDescent="0.2">
      <c r="F71" s="127"/>
      <c r="G71" s="99"/>
      <c r="H71" s="127"/>
      <c r="I71" s="99"/>
      <c r="J71" s="99"/>
    </row>
    <row r="72" spans="1:10" x14ac:dyDescent="0.2">
      <c r="F72" s="127"/>
      <c r="G72" s="99"/>
      <c r="H72" s="127"/>
      <c r="I72" s="99"/>
      <c r="J72" s="99"/>
    </row>
  </sheetData>
  <sheetProtection password="CC4E" sheet="1" objects="1" scenarios="1"/>
  <protectedRanges>
    <protectedRange sqref="D11 D12 D13 I11 I12" name="editovatelné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5">
    <mergeCell ref="B1:J1"/>
    <mergeCell ref="G19:I19"/>
    <mergeCell ref="G20:I20"/>
    <mergeCell ref="G22:I22"/>
    <mergeCell ref="G18:I18"/>
    <mergeCell ref="G21:I21"/>
    <mergeCell ref="D11:G11"/>
    <mergeCell ref="C32:E32"/>
    <mergeCell ref="B33:E33"/>
    <mergeCell ref="B36:J36"/>
    <mergeCell ref="D12:G12"/>
    <mergeCell ref="D28:E28"/>
    <mergeCell ref="G17:I17"/>
    <mergeCell ref="G16:I16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29" max="9" man="1"/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04" t="s">
        <v>6</v>
      </c>
      <c r="B1" s="204"/>
      <c r="C1" s="205"/>
      <c r="D1" s="204"/>
      <c r="E1" s="204"/>
      <c r="F1" s="204"/>
      <c r="G1" s="204"/>
    </row>
    <row r="2" spans="1:7" ht="24.95" customHeight="1" x14ac:dyDescent="0.2">
      <c r="A2" s="75" t="s">
        <v>35</v>
      </c>
      <c r="B2" s="74"/>
      <c r="C2" s="206"/>
      <c r="D2" s="206"/>
      <c r="E2" s="206"/>
      <c r="F2" s="206"/>
      <c r="G2" s="207"/>
    </row>
    <row r="3" spans="1:7" ht="24.95" hidden="1" customHeight="1" x14ac:dyDescent="0.2">
      <c r="A3" s="75" t="s">
        <v>7</v>
      </c>
      <c r="B3" s="74"/>
      <c r="C3" s="206"/>
      <c r="D3" s="206"/>
      <c r="E3" s="206"/>
      <c r="F3" s="206"/>
      <c r="G3" s="207"/>
    </row>
    <row r="4" spans="1:7" ht="24.95" hidden="1" customHeight="1" x14ac:dyDescent="0.2">
      <c r="A4" s="75" t="s">
        <v>8</v>
      </c>
      <c r="B4" s="74"/>
      <c r="C4" s="206"/>
      <c r="D4" s="206"/>
      <c r="E4" s="206"/>
      <c r="F4" s="206"/>
      <c r="G4" s="20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28"/>
  <sheetViews>
    <sheetView tabSelected="1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1" width="9.140625" hidden="1" customWidth="1"/>
    <col min="12" max="13" width="0" hidden="1" customWidth="1"/>
    <col min="14" max="17" width="9.140625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2" t="s">
        <v>6</v>
      </c>
      <c r="B1" s="232"/>
      <c r="C1" s="232"/>
      <c r="D1" s="232"/>
      <c r="E1" s="232"/>
      <c r="F1" s="232"/>
      <c r="G1" s="232"/>
      <c r="AE1" t="s">
        <v>103</v>
      </c>
    </row>
    <row r="2" spans="1:60" ht="24.95" customHeight="1" x14ac:dyDescent="0.2">
      <c r="A2" s="130" t="s">
        <v>102</v>
      </c>
      <c r="B2" s="128"/>
      <c r="C2" s="233" t="s">
        <v>40</v>
      </c>
      <c r="D2" s="234"/>
      <c r="E2" s="234"/>
      <c r="F2" s="234"/>
      <c r="G2" s="235"/>
      <c r="AE2" t="s">
        <v>104</v>
      </c>
    </row>
    <row r="3" spans="1:60" ht="24.95" hidden="1" customHeight="1" x14ac:dyDescent="0.2">
      <c r="A3" s="131" t="s">
        <v>7</v>
      </c>
      <c r="B3" s="129"/>
      <c r="C3" s="236"/>
      <c r="D3" s="236"/>
      <c r="E3" s="236"/>
      <c r="F3" s="236"/>
      <c r="G3" s="237"/>
      <c r="AE3" t="s">
        <v>105</v>
      </c>
    </row>
    <row r="4" spans="1:60" ht="24.95" hidden="1" customHeight="1" x14ac:dyDescent="0.2">
      <c r="A4" s="131" t="s">
        <v>8</v>
      </c>
      <c r="B4" s="129"/>
      <c r="C4" s="238"/>
      <c r="D4" s="236"/>
      <c r="E4" s="236"/>
      <c r="F4" s="236"/>
      <c r="G4" s="237"/>
      <c r="AE4" t="s">
        <v>106</v>
      </c>
    </row>
    <row r="5" spans="1:60" hidden="1" x14ac:dyDescent="0.2">
      <c r="A5" s="132" t="s">
        <v>107</v>
      </c>
      <c r="B5" s="133"/>
      <c r="C5" s="134"/>
      <c r="D5" s="135"/>
      <c r="E5" s="135"/>
      <c r="F5" s="135"/>
      <c r="G5" s="136"/>
      <c r="AE5" t="s">
        <v>108</v>
      </c>
    </row>
    <row r="7" spans="1:60" ht="38.25" x14ac:dyDescent="0.2">
      <c r="A7" s="142" t="s">
        <v>109</v>
      </c>
      <c r="B7" s="143" t="s">
        <v>110</v>
      </c>
      <c r="C7" s="143" t="s">
        <v>111</v>
      </c>
      <c r="D7" s="142" t="s">
        <v>112</v>
      </c>
      <c r="E7" s="142" t="s">
        <v>113</v>
      </c>
      <c r="F7" s="137" t="s">
        <v>114</v>
      </c>
      <c r="G7" s="159" t="s">
        <v>23</v>
      </c>
      <c r="H7" s="160" t="s">
        <v>24</v>
      </c>
      <c r="I7" s="160" t="s">
        <v>115</v>
      </c>
      <c r="J7" s="160" t="s">
        <v>25</v>
      </c>
      <c r="K7" s="160" t="s">
        <v>116</v>
      </c>
      <c r="L7" s="160" t="s">
        <v>117</v>
      </c>
      <c r="M7" s="160" t="s">
        <v>118</v>
      </c>
      <c r="N7" s="160" t="s">
        <v>119</v>
      </c>
      <c r="O7" s="160" t="s">
        <v>120</v>
      </c>
      <c r="P7" s="160" t="s">
        <v>121</v>
      </c>
      <c r="Q7" s="160" t="s">
        <v>122</v>
      </c>
      <c r="R7" s="160" t="s">
        <v>123</v>
      </c>
      <c r="S7" s="160" t="s">
        <v>124</v>
      </c>
      <c r="T7" s="160" t="s">
        <v>125</v>
      </c>
      <c r="U7" s="145" t="s">
        <v>126</v>
      </c>
    </row>
    <row r="8" spans="1:60" x14ac:dyDescent="0.2">
      <c r="A8" s="161" t="s">
        <v>127</v>
      </c>
      <c r="B8" s="162" t="s">
        <v>48</v>
      </c>
      <c r="C8" s="163" t="s">
        <v>49</v>
      </c>
      <c r="D8" s="144"/>
      <c r="E8" s="164"/>
      <c r="F8" s="165"/>
      <c r="G8" s="165">
        <f>SUMIF(AE9:AE30,"&lt;&gt;NOR",G9:G30)</f>
        <v>0</v>
      </c>
      <c r="H8" s="165"/>
      <c r="I8" s="165">
        <f>SUM(I9:I30)</f>
        <v>0</v>
      </c>
      <c r="J8" s="165"/>
      <c r="K8" s="165">
        <f>SUM(K9:K30)</f>
        <v>0</v>
      </c>
      <c r="L8" s="165"/>
      <c r="M8" s="165">
        <f>SUM(M9:M30)</f>
        <v>0</v>
      </c>
      <c r="N8" s="144"/>
      <c r="O8" s="144">
        <f>SUM(O9:O30)</f>
        <v>11.971169999999999</v>
      </c>
      <c r="P8" s="144"/>
      <c r="Q8" s="144">
        <f>SUM(Q9:Q30)</f>
        <v>0</v>
      </c>
      <c r="R8" s="144"/>
      <c r="S8" s="144"/>
      <c r="T8" s="161"/>
      <c r="U8" s="144">
        <f>SUM(U9:U30)</f>
        <v>73.339999999999989</v>
      </c>
      <c r="AE8" t="s">
        <v>128</v>
      </c>
    </row>
    <row r="9" spans="1:60" outlineLevel="1" x14ac:dyDescent="0.2">
      <c r="A9" s="139">
        <v>1</v>
      </c>
      <c r="B9" s="146" t="s">
        <v>129</v>
      </c>
      <c r="C9" s="175" t="s">
        <v>130</v>
      </c>
      <c r="D9" s="148" t="s">
        <v>131</v>
      </c>
      <c r="E9" s="153">
        <v>7.02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48">
        <v>0</v>
      </c>
      <c r="O9" s="148">
        <f>ROUND(E9*N9,5)</f>
        <v>0</v>
      </c>
      <c r="P9" s="148">
        <v>0</v>
      </c>
      <c r="Q9" s="148">
        <f>ROUND(E9*P9,5)</f>
        <v>0</v>
      </c>
      <c r="R9" s="148"/>
      <c r="S9" s="148"/>
      <c r="T9" s="149">
        <v>0.09</v>
      </c>
      <c r="U9" s="148">
        <f>ROUND(E9*T9,2)</f>
        <v>0.63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132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">
      <c r="A10" s="139"/>
      <c r="B10" s="146"/>
      <c r="C10" s="176" t="s">
        <v>133</v>
      </c>
      <c r="D10" s="150"/>
      <c r="E10" s="154">
        <v>7.02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134</v>
      </c>
      <c r="AF10" s="138">
        <v>0</v>
      </c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">
      <c r="A11" s="139">
        <v>2</v>
      </c>
      <c r="B11" s="146" t="s">
        <v>135</v>
      </c>
      <c r="C11" s="175" t="s">
        <v>136</v>
      </c>
      <c r="D11" s="148" t="s">
        <v>131</v>
      </c>
      <c r="E11" s="153">
        <v>19.89</v>
      </c>
      <c r="F11" s="156"/>
      <c r="G11" s="157">
        <f>ROUND(E11*F11,2)</f>
        <v>0</v>
      </c>
      <c r="H11" s="156"/>
      <c r="I11" s="157">
        <f>ROUND(E11*H11,2)</f>
        <v>0</v>
      </c>
      <c r="J11" s="156"/>
      <c r="K11" s="157">
        <f>ROUND(E11*J11,2)</f>
        <v>0</v>
      </c>
      <c r="L11" s="157">
        <v>21</v>
      </c>
      <c r="M11" s="157">
        <f>G11*(1+L11/100)</f>
        <v>0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0.42</v>
      </c>
      <c r="U11" s="148">
        <f>ROUND(E11*T11,2)</f>
        <v>8.35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132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">
      <c r="A12" s="139"/>
      <c r="B12" s="146"/>
      <c r="C12" s="176" t="s">
        <v>137</v>
      </c>
      <c r="D12" s="150"/>
      <c r="E12" s="154">
        <v>19.89</v>
      </c>
      <c r="F12" s="157"/>
      <c r="G12" s="157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134</v>
      </c>
      <c r="AF12" s="138">
        <v>0</v>
      </c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">
      <c r="A13" s="139">
        <v>3</v>
      </c>
      <c r="B13" s="146" t="s">
        <v>138</v>
      </c>
      <c r="C13" s="175" t="s">
        <v>139</v>
      </c>
      <c r="D13" s="148" t="s">
        <v>131</v>
      </c>
      <c r="E13" s="153">
        <v>9.9450000000000003</v>
      </c>
      <c r="F13" s="156"/>
      <c r="G13" s="157">
        <f>ROUND(E13*F13,2)</f>
        <v>0</v>
      </c>
      <c r="H13" s="156"/>
      <c r="I13" s="157">
        <f>ROUND(E13*H13,2)</f>
        <v>0</v>
      </c>
      <c r="J13" s="156"/>
      <c r="K13" s="157">
        <f>ROUND(E13*J13,2)</f>
        <v>0</v>
      </c>
      <c r="L13" s="157">
        <v>21</v>
      </c>
      <c r="M13" s="157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0.06</v>
      </c>
      <c r="U13" s="148">
        <f>ROUND(E13*T13,2)</f>
        <v>0.6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132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">
      <c r="A14" s="139"/>
      <c r="B14" s="146"/>
      <c r="C14" s="176" t="s">
        <v>140</v>
      </c>
      <c r="D14" s="150"/>
      <c r="E14" s="154">
        <v>9.9450000000000003</v>
      </c>
      <c r="F14" s="157"/>
      <c r="G14" s="157"/>
      <c r="H14" s="157"/>
      <c r="I14" s="157"/>
      <c r="J14" s="157"/>
      <c r="K14" s="157"/>
      <c r="L14" s="157"/>
      <c r="M14" s="157"/>
      <c r="N14" s="148"/>
      <c r="O14" s="148"/>
      <c r="P14" s="148"/>
      <c r="Q14" s="148"/>
      <c r="R14" s="148"/>
      <c r="S14" s="148"/>
      <c r="T14" s="149"/>
      <c r="U14" s="148"/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134</v>
      </c>
      <c r="AF14" s="138">
        <v>0</v>
      </c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">
      <c r="A15" s="139">
        <v>4</v>
      </c>
      <c r="B15" s="146" t="s">
        <v>141</v>
      </c>
      <c r="C15" s="175" t="s">
        <v>142</v>
      </c>
      <c r="D15" s="148" t="s">
        <v>131</v>
      </c>
      <c r="E15" s="153">
        <v>1.2</v>
      </c>
      <c r="F15" s="156"/>
      <c r="G15" s="157">
        <f>ROUND(E15*F15,2)</f>
        <v>0</v>
      </c>
      <c r="H15" s="156"/>
      <c r="I15" s="157">
        <f>ROUND(E15*H15,2)</f>
        <v>0</v>
      </c>
      <c r="J15" s="156"/>
      <c r="K15" s="157">
        <f>ROUND(E15*J15,2)</f>
        <v>0</v>
      </c>
      <c r="L15" s="157">
        <v>21</v>
      </c>
      <c r="M15" s="157">
        <f>G15*(1+L15/100)</f>
        <v>0</v>
      </c>
      <c r="N15" s="148">
        <v>0</v>
      </c>
      <c r="O15" s="148">
        <f>ROUND(E15*N15,5)</f>
        <v>0</v>
      </c>
      <c r="P15" s="148">
        <v>0</v>
      </c>
      <c r="Q15" s="148">
        <f>ROUND(E15*P15,5)</f>
        <v>0</v>
      </c>
      <c r="R15" s="148"/>
      <c r="S15" s="148"/>
      <c r="T15" s="149">
        <v>1.76</v>
      </c>
      <c r="U15" s="148">
        <f>ROUND(E15*T15,2)</f>
        <v>2.11</v>
      </c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132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ht="22.5" outlineLevel="1" x14ac:dyDescent="0.2">
      <c r="A16" s="139">
        <v>5</v>
      </c>
      <c r="B16" s="146" t="s">
        <v>143</v>
      </c>
      <c r="C16" s="175" t="s">
        <v>144</v>
      </c>
      <c r="D16" s="148" t="s">
        <v>131</v>
      </c>
      <c r="E16" s="153">
        <v>7.02</v>
      </c>
      <c r="F16" s="156"/>
      <c r="G16" s="157">
        <f>ROUND(E16*F16,2)</f>
        <v>0</v>
      </c>
      <c r="H16" s="156"/>
      <c r="I16" s="157">
        <f>ROUND(E16*H16,2)</f>
        <v>0</v>
      </c>
      <c r="J16" s="156"/>
      <c r="K16" s="157">
        <f>ROUND(E16*J16,2)</f>
        <v>0</v>
      </c>
      <c r="L16" s="157">
        <v>21</v>
      </c>
      <c r="M16" s="157">
        <f>G16*(1+L16/100)</f>
        <v>0</v>
      </c>
      <c r="N16" s="148">
        <v>1.7</v>
      </c>
      <c r="O16" s="148">
        <f>ROUND(E16*N16,5)</f>
        <v>11.933999999999999</v>
      </c>
      <c r="P16" s="148">
        <v>0</v>
      </c>
      <c r="Q16" s="148">
        <f>ROUND(E16*P16,5)</f>
        <v>0</v>
      </c>
      <c r="R16" s="148"/>
      <c r="S16" s="148"/>
      <c r="T16" s="149">
        <v>1.59</v>
      </c>
      <c r="U16" s="148">
        <f>ROUND(E16*T16,2)</f>
        <v>11.16</v>
      </c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132</v>
      </c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">
      <c r="A17" s="139"/>
      <c r="B17" s="146"/>
      <c r="C17" s="176" t="s">
        <v>145</v>
      </c>
      <c r="D17" s="150"/>
      <c r="E17" s="154">
        <v>7.02</v>
      </c>
      <c r="F17" s="157"/>
      <c r="G17" s="157"/>
      <c r="H17" s="157"/>
      <c r="I17" s="157"/>
      <c r="J17" s="157"/>
      <c r="K17" s="157"/>
      <c r="L17" s="157"/>
      <c r="M17" s="157"/>
      <c r="N17" s="148"/>
      <c r="O17" s="148"/>
      <c r="P17" s="148"/>
      <c r="Q17" s="148"/>
      <c r="R17" s="148"/>
      <c r="S17" s="148"/>
      <c r="T17" s="149"/>
      <c r="U17" s="148"/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134</v>
      </c>
      <c r="AF17" s="138">
        <v>0</v>
      </c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ht="22.5" outlineLevel="1" x14ac:dyDescent="0.2">
      <c r="A18" s="139">
        <v>6</v>
      </c>
      <c r="B18" s="146" t="s">
        <v>146</v>
      </c>
      <c r="C18" s="175" t="s">
        <v>147</v>
      </c>
      <c r="D18" s="148" t="s">
        <v>131</v>
      </c>
      <c r="E18" s="153">
        <v>9.1050000000000004</v>
      </c>
      <c r="F18" s="156"/>
      <c r="G18" s="157">
        <f>ROUND(E18*F18,2)</f>
        <v>0</v>
      </c>
      <c r="H18" s="156"/>
      <c r="I18" s="157">
        <f>ROUND(E18*H18,2)</f>
        <v>0</v>
      </c>
      <c r="J18" s="156"/>
      <c r="K18" s="157">
        <f>ROUND(E18*J18,2)</f>
        <v>0</v>
      </c>
      <c r="L18" s="157">
        <v>21</v>
      </c>
      <c r="M18" s="157">
        <f>G18*(1+L18/100)</f>
        <v>0</v>
      </c>
      <c r="N18" s="148">
        <v>0</v>
      </c>
      <c r="O18" s="148">
        <f>ROUND(E18*N18,5)</f>
        <v>0</v>
      </c>
      <c r="P18" s="148">
        <v>0</v>
      </c>
      <c r="Q18" s="148">
        <f>ROUND(E18*P18,5)</f>
        <v>0</v>
      </c>
      <c r="R18" s="148"/>
      <c r="S18" s="148"/>
      <c r="T18" s="149">
        <v>3.53</v>
      </c>
      <c r="U18" s="148">
        <f>ROUND(E18*T18,2)</f>
        <v>32.14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132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">
      <c r="A19" s="139"/>
      <c r="B19" s="146"/>
      <c r="C19" s="176" t="s">
        <v>148</v>
      </c>
      <c r="D19" s="150"/>
      <c r="E19" s="154">
        <v>3.39</v>
      </c>
      <c r="F19" s="157"/>
      <c r="G19" s="157"/>
      <c r="H19" s="157"/>
      <c r="I19" s="157"/>
      <c r="J19" s="157"/>
      <c r="K19" s="157"/>
      <c r="L19" s="157"/>
      <c r="M19" s="157"/>
      <c r="N19" s="148"/>
      <c r="O19" s="148"/>
      <c r="P19" s="148"/>
      <c r="Q19" s="148"/>
      <c r="R19" s="148"/>
      <c r="S19" s="148"/>
      <c r="T19" s="149"/>
      <c r="U19" s="148"/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134</v>
      </c>
      <c r="AF19" s="138">
        <v>0</v>
      </c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">
      <c r="A20" s="139"/>
      <c r="B20" s="146"/>
      <c r="C20" s="176" t="s">
        <v>149</v>
      </c>
      <c r="D20" s="150"/>
      <c r="E20" s="154">
        <v>1.89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134</v>
      </c>
      <c r="AF20" s="138">
        <v>0</v>
      </c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">
      <c r="A21" s="139"/>
      <c r="B21" s="146"/>
      <c r="C21" s="176" t="s">
        <v>150</v>
      </c>
      <c r="D21" s="150"/>
      <c r="E21" s="154">
        <v>2.88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134</v>
      </c>
      <c r="AF21" s="138">
        <v>0</v>
      </c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">
      <c r="A22" s="139"/>
      <c r="B22" s="146"/>
      <c r="C22" s="176" t="s">
        <v>151</v>
      </c>
      <c r="D22" s="150"/>
      <c r="E22" s="154">
        <v>0.94499999999999995</v>
      </c>
      <c r="F22" s="157"/>
      <c r="G22" s="157"/>
      <c r="H22" s="157"/>
      <c r="I22" s="157"/>
      <c r="J22" s="157"/>
      <c r="K22" s="157"/>
      <c r="L22" s="157"/>
      <c r="M22" s="157"/>
      <c r="N22" s="148"/>
      <c r="O22" s="148"/>
      <c r="P22" s="148"/>
      <c r="Q22" s="148"/>
      <c r="R22" s="148"/>
      <c r="S22" s="148"/>
      <c r="T22" s="149"/>
      <c r="U22" s="148"/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134</v>
      </c>
      <c r="AF22" s="138">
        <v>0</v>
      </c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">
      <c r="A23" s="139">
        <v>7</v>
      </c>
      <c r="B23" s="146" t="s">
        <v>152</v>
      </c>
      <c r="C23" s="175" t="s">
        <v>153</v>
      </c>
      <c r="D23" s="148" t="s">
        <v>131</v>
      </c>
      <c r="E23" s="153">
        <v>21.975000000000001</v>
      </c>
      <c r="F23" s="156"/>
      <c r="G23" s="157">
        <f>ROUND(E23*F23,2)</f>
        <v>0</v>
      </c>
      <c r="H23" s="156"/>
      <c r="I23" s="157">
        <f>ROUND(E23*H23,2)</f>
        <v>0</v>
      </c>
      <c r="J23" s="156"/>
      <c r="K23" s="157">
        <f>ROUND(E23*J23,2)</f>
        <v>0</v>
      </c>
      <c r="L23" s="157">
        <v>21</v>
      </c>
      <c r="M23" s="157">
        <f>G23*(1+L23/100)</f>
        <v>0</v>
      </c>
      <c r="N23" s="148">
        <v>0</v>
      </c>
      <c r="O23" s="148">
        <f>ROUND(E23*N23,5)</f>
        <v>0</v>
      </c>
      <c r="P23" s="148">
        <v>0</v>
      </c>
      <c r="Q23" s="148">
        <f>ROUND(E23*P23,5)</f>
        <v>0</v>
      </c>
      <c r="R23" s="148"/>
      <c r="S23" s="148"/>
      <c r="T23" s="149">
        <v>0.2</v>
      </c>
      <c r="U23" s="148">
        <f>ROUND(E23*T23,2)</f>
        <v>4.4000000000000004</v>
      </c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132</v>
      </c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">
      <c r="A24" s="139"/>
      <c r="B24" s="146"/>
      <c r="C24" s="176" t="s">
        <v>154</v>
      </c>
      <c r="D24" s="150"/>
      <c r="E24" s="154">
        <v>12.87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134</v>
      </c>
      <c r="AF24" s="138">
        <v>0</v>
      </c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">
      <c r="A25" s="139"/>
      <c r="B25" s="146"/>
      <c r="C25" s="176" t="s">
        <v>155</v>
      </c>
      <c r="D25" s="150"/>
      <c r="E25" s="154">
        <v>9.1050000000000004</v>
      </c>
      <c r="F25" s="157"/>
      <c r="G25" s="157"/>
      <c r="H25" s="157"/>
      <c r="I25" s="157"/>
      <c r="J25" s="157"/>
      <c r="K25" s="157"/>
      <c r="L25" s="157"/>
      <c r="M25" s="157"/>
      <c r="N25" s="148"/>
      <c r="O25" s="148"/>
      <c r="P25" s="148"/>
      <c r="Q25" s="148"/>
      <c r="R25" s="148"/>
      <c r="S25" s="148"/>
      <c r="T25" s="149"/>
      <c r="U25" s="148"/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134</v>
      </c>
      <c r="AF25" s="138">
        <v>0</v>
      </c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">
      <c r="A26" s="139">
        <v>8</v>
      </c>
      <c r="B26" s="146" t="s">
        <v>156</v>
      </c>
      <c r="C26" s="175" t="s">
        <v>157</v>
      </c>
      <c r="D26" s="148" t="s">
        <v>131</v>
      </c>
      <c r="E26" s="153">
        <v>7.02</v>
      </c>
      <c r="F26" s="156"/>
      <c r="G26" s="157">
        <f>ROUND(E26*F26,2)</f>
        <v>0</v>
      </c>
      <c r="H26" s="156"/>
      <c r="I26" s="157">
        <f>ROUND(E26*H26,2)</f>
        <v>0</v>
      </c>
      <c r="J26" s="156"/>
      <c r="K26" s="157">
        <f>ROUND(E26*J26,2)</f>
        <v>0</v>
      </c>
      <c r="L26" s="157">
        <v>21</v>
      </c>
      <c r="M26" s="157">
        <f>G26*(1+L26/100)</f>
        <v>0</v>
      </c>
      <c r="N26" s="148">
        <v>0</v>
      </c>
      <c r="O26" s="148">
        <f>ROUND(E26*N26,5)</f>
        <v>0</v>
      </c>
      <c r="P26" s="148">
        <v>0</v>
      </c>
      <c r="Q26" s="148">
        <f>ROUND(E26*P26,5)</f>
        <v>0</v>
      </c>
      <c r="R26" s="148"/>
      <c r="S26" s="148"/>
      <c r="T26" s="149">
        <v>0.01</v>
      </c>
      <c r="U26" s="148">
        <f>ROUND(E26*T26,2)</f>
        <v>7.0000000000000007E-2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132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">
      <c r="A27" s="139">
        <v>9</v>
      </c>
      <c r="B27" s="146" t="s">
        <v>158</v>
      </c>
      <c r="C27" s="175" t="s">
        <v>159</v>
      </c>
      <c r="D27" s="148" t="s">
        <v>131</v>
      </c>
      <c r="E27" s="153">
        <v>7.02</v>
      </c>
      <c r="F27" s="156"/>
      <c r="G27" s="157">
        <f>ROUND(E27*F27,2)</f>
        <v>0</v>
      </c>
      <c r="H27" s="156"/>
      <c r="I27" s="157">
        <f>ROUND(E27*H27,2)</f>
        <v>0</v>
      </c>
      <c r="J27" s="156"/>
      <c r="K27" s="157">
        <f>ROUND(E27*J27,2)</f>
        <v>0</v>
      </c>
      <c r="L27" s="157">
        <v>21</v>
      </c>
      <c r="M27" s="157">
        <f>G27*(1+L27/100)</f>
        <v>0</v>
      </c>
      <c r="N27" s="148">
        <v>0</v>
      </c>
      <c r="O27" s="148">
        <f>ROUND(E27*N27,5)</f>
        <v>0</v>
      </c>
      <c r="P27" s="148">
        <v>0</v>
      </c>
      <c r="Q27" s="148">
        <f>ROUND(E27*P27,5)</f>
        <v>0</v>
      </c>
      <c r="R27" s="148"/>
      <c r="S27" s="148"/>
      <c r="T27" s="149">
        <v>0</v>
      </c>
      <c r="U27" s="148">
        <f>ROUND(E27*T27,2)</f>
        <v>0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132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">
      <c r="A28" s="139">
        <v>10</v>
      </c>
      <c r="B28" s="146" t="s">
        <v>160</v>
      </c>
      <c r="C28" s="175" t="s">
        <v>161</v>
      </c>
      <c r="D28" s="148" t="s">
        <v>162</v>
      </c>
      <c r="E28" s="153">
        <v>46.8</v>
      </c>
      <c r="F28" s="156"/>
      <c r="G28" s="157">
        <f>ROUND(E28*F28,2)</f>
        <v>0</v>
      </c>
      <c r="H28" s="156"/>
      <c r="I28" s="157">
        <f>ROUND(E28*H28,2)</f>
        <v>0</v>
      </c>
      <c r="J28" s="156"/>
      <c r="K28" s="157">
        <f>ROUND(E28*J28,2)</f>
        <v>0</v>
      </c>
      <c r="L28" s="157">
        <v>21</v>
      </c>
      <c r="M28" s="157">
        <f>G28*(1+L28/100)</f>
        <v>0</v>
      </c>
      <c r="N28" s="148">
        <v>0</v>
      </c>
      <c r="O28" s="148">
        <f>ROUND(E28*N28,5)</f>
        <v>0</v>
      </c>
      <c r="P28" s="148">
        <v>0</v>
      </c>
      <c r="Q28" s="148">
        <f>ROUND(E28*P28,5)</f>
        <v>0</v>
      </c>
      <c r="R28" s="148"/>
      <c r="S28" s="148"/>
      <c r="T28" s="149">
        <v>0.18</v>
      </c>
      <c r="U28" s="148">
        <f>ROUND(E28*T28,2)</f>
        <v>8.42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132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">
      <c r="A29" s="139"/>
      <c r="B29" s="146"/>
      <c r="C29" s="176" t="s">
        <v>163</v>
      </c>
      <c r="D29" s="150"/>
      <c r="E29" s="154">
        <v>46.8</v>
      </c>
      <c r="F29" s="157"/>
      <c r="G29" s="157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134</v>
      </c>
      <c r="AF29" s="138">
        <v>0</v>
      </c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ht="22.5" outlineLevel="1" x14ac:dyDescent="0.2">
      <c r="A30" s="139">
        <v>11</v>
      </c>
      <c r="B30" s="146" t="s">
        <v>164</v>
      </c>
      <c r="C30" s="175" t="s">
        <v>165</v>
      </c>
      <c r="D30" s="148" t="s">
        <v>166</v>
      </c>
      <c r="E30" s="153">
        <v>1.5</v>
      </c>
      <c r="F30" s="156"/>
      <c r="G30" s="157">
        <f>ROUND(E30*F30,2)</f>
        <v>0</v>
      </c>
      <c r="H30" s="156"/>
      <c r="I30" s="157">
        <f>ROUND(E30*H30,2)</f>
        <v>0</v>
      </c>
      <c r="J30" s="156"/>
      <c r="K30" s="157">
        <f>ROUND(E30*J30,2)</f>
        <v>0</v>
      </c>
      <c r="L30" s="157">
        <v>21</v>
      </c>
      <c r="M30" s="157">
        <f>G30*(1+L30/100)</f>
        <v>0</v>
      </c>
      <c r="N30" s="148">
        <v>2.478E-2</v>
      </c>
      <c r="O30" s="148">
        <f>ROUND(E30*N30,5)</f>
        <v>3.7170000000000002E-2</v>
      </c>
      <c r="P30" s="148">
        <v>0</v>
      </c>
      <c r="Q30" s="148">
        <f>ROUND(E30*P30,5)</f>
        <v>0</v>
      </c>
      <c r="R30" s="148"/>
      <c r="S30" s="148"/>
      <c r="T30" s="149">
        <v>3.64</v>
      </c>
      <c r="U30" s="148">
        <f>ROUND(E30*T30,2)</f>
        <v>5.46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167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x14ac:dyDescent="0.2">
      <c r="A31" s="140" t="s">
        <v>127</v>
      </c>
      <c r="B31" s="147" t="s">
        <v>50</v>
      </c>
      <c r="C31" s="177" t="s">
        <v>51</v>
      </c>
      <c r="D31" s="151"/>
      <c r="E31" s="155"/>
      <c r="F31" s="158"/>
      <c r="G31" s="158">
        <f>SUMIF(AE32:AE33,"&lt;&gt;NOR",G32:G33)</f>
        <v>0</v>
      </c>
      <c r="H31" s="158"/>
      <c r="I31" s="158">
        <f>SUM(I32:I33)</f>
        <v>0</v>
      </c>
      <c r="J31" s="158"/>
      <c r="K31" s="158">
        <f>SUM(K32:K33)</f>
        <v>0</v>
      </c>
      <c r="L31" s="158"/>
      <c r="M31" s="158">
        <f>SUM(M32:M33)</f>
        <v>0</v>
      </c>
      <c r="N31" s="151"/>
      <c r="O31" s="151">
        <f>SUM(O32:O33)</f>
        <v>1.41333</v>
      </c>
      <c r="P31" s="151"/>
      <c r="Q31" s="151">
        <f>SUM(Q32:Q33)</f>
        <v>0</v>
      </c>
      <c r="R31" s="151"/>
      <c r="S31" s="151"/>
      <c r="T31" s="152"/>
      <c r="U31" s="151">
        <f>SUM(U32:U33)</f>
        <v>3.9</v>
      </c>
      <c r="AE31" t="s">
        <v>128</v>
      </c>
    </row>
    <row r="32" spans="1:60" ht="22.5" outlineLevel="1" x14ac:dyDescent="0.2">
      <c r="A32" s="139">
        <v>12</v>
      </c>
      <c r="B32" s="146" t="s">
        <v>168</v>
      </c>
      <c r="C32" s="175" t="s">
        <v>169</v>
      </c>
      <c r="D32" s="148" t="s">
        <v>131</v>
      </c>
      <c r="E32" s="153">
        <v>0.86399999999999999</v>
      </c>
      <c r="F32" s="156"/>
      <c r="G32" s="157">
        <f>ROUND(E32*F32,2)</f>
        <v>0</v>
      </c>
      <c r="H32" s="156"/>
      <c r="I32" s="157">
        <f>ROUND(E32*H32,2)</f>
        <v>0</v>
      </c>
      <c r="J32" s="156"/>
      <c r="K32" s="157">
        <f>ROUND(E32*J32,2)</f>
        <v>0</v>
      </c>
      <c r="L32" s="157">
        <v>21</v>
      </c>
      <c r="M32" s="157">
        <f>G32*(1+L32/100)</f>
        <v>0</v>
      </c>
      <c r="N32" s="148">
        <v>1.6357999999999999</v>
      </c>
      <c r="O32" s="148">
        <f>ROUND(E32*N32,5)</f>
        <v>1.41333</v>
      </c>
      <c r="P32" s="148">
        <v>0</v>
      </c>
      <c r="Q32" s="148">
        <f>ROUND(E32*P32,5)</f>
        <v>0</v>
      </c>
      <c r="R32" s="148"/>
      <c r="S32" s="148"/>
      <c r="T32" s="149">
        <v>4.51</v>
      </c>
      <c r="U32" s="148">
        <f>ROUND(E32*T32,2)</f>
        <v>3.9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132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">
      <c r="A33" s="139"/>
      <c r="B33" s="146"/>
      <c r="C33" s="176" t="s">
        <v>170</v>
      </c>
      <c r="D33" s="150"/>
      <c r="E33" s="154">
        <v>0.86399999999999999</v>
      </c>
      <c r="F33" s="157"/>
      <c r="G33" s="157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134</v>
      </c>
      <c r="AF33" s="138">
        <v>0</v>
      </c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x14ac:dyDescent="0.2">
      <c r="A34" s="140" t="s">
        <v>127</v>
      </c>
      <c r="B34" s="147" t="s">
        <v>52</v>
      </c>
      <c r="C34" s="177" t="s">
        <v>53</v>
      </c>
      <c r="D34" s="151"/>
      <c r="E34" s="155"/>
      <c r="F34" s="158"/>
      <c r="G34" s="158">
        <f>SUMIF(AE35:AE39,"&lt;&gt;NOR",G35:G39)</f>
        <v>0</v>
      </c>
      <c r="H34" s="158"/>
      <c r="I34" s="158">
        <f>SUM(I35:I39)</f>
        <v>0</v>
      </c>
      <c r="J34" s="158"/>
      <c r="K34" s="158">
        <f>SUM(K35:K39)</f>
        <v>0</v>
      </c>
      <c r="L34" s="158"/>
      <c r="M34" s="158">
        <f>SUM(M35:M39)</f>
        <v>0</v>
      </c>
      <c r="N34" s="151"/>
      <c r="O34" s="151">
        <f>SUM(O35:O39)</f>
        <v>0.18603</v>
      </c>
      <c r="P34" s="151"/>
      <c r="Q34" s="151">
        <f>SUM(Q35:Q39)</f>
        <v>0</v>
      </c>
      <c r="R34" s="151"/>
      <c r="S34" s="151"/>
      <c r="T34" s="152"/>
      <c r="U34" s="151">
        <f>SUM(U35:U39)</f>
        <v>0.66</v>
      </c>
      <c r="AE34" t="s">
        <v>128</v>
      </c>
    </row>
    <row r="35" spans="1:60" ht="22.5" outlineLevel="1" x14ac:dyDescent="0.2">
      <c r="A35" s="139">
        <v>13</v>
      </c>
      <c r="B35" s="146" t="s">
        <v>171</v>
      </c>
      <c r="C35" s="175" t="s">
        <v>172</v>
      </c>
      <c r="D35" s="148" t="s">
        <v>131</v>
      </c>
      <c r="E35" s="153">
        <v>7.1999999999999995E-2</v>
      </c>
      <c r="F35" s="156"/>
      <c r="G35" s="157">
        <f>ROUND(E35*F35,2)</f>
        <v>0</v>
      </c>
      <c r="H35" s="156"/>
      <c r="I35" s="157">
        <f>ROUND(E35*H35,2)</f>
        <v>0</v>
      </c>
      <c r="J35" s="156"/>
      <c r="K35" s="157">
        <f>ROUND(E35*J35,2)</f>
        <v>0</v>
      </c>
      <c r="L35" s="157">
        <v>21</v>
      </c>
      <c r="M35" s="157">
        <f>G35*(1+L35/100)</f>
        <v>0</v>
      </c>
      <c r="N35" s="148">
        <v>2.5251700000000001</v>
      </c>
      <c r="O35" s="148">
        <f>ROUND(E35*N35,5)</f>
        <v>0.18181</v>
      </c>
      <c r="P35" s="148">
        <v>0</v>
      </c>
      <c r="Q35" s="148">
        <f>ROUND(E35*P35,5)</f>
        <v>0</v>
      </c>
      <c r="R35" s="148"/>
      <c r="S35" s="148"/>
      <c r="T35" s="149">
        <v>1.45</v>
      </c>
      <c r="U35" s="148">
        <f>ROUND(E35*T35,2)</f>
        <v>0.1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132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">
      <c r="A36" s="139"/>
      <c r="B36" s="146"/>
      <c r="C36" s="176" t="s">
        <v>173</v>
      </c>
      <c r="D36" s="150"/>
      <c r="E36" s="154">
        <v>7.1999999999999995E-2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134</v>
      </c>
      <c r="AF36" s="138">
        <v>0</v>
      </c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">
      <c r="A37" s="139">
        <v>14</v>
      </c>
      <c r="B37" s="146" t="s">
        <v>174</v>
      </c>
      <c r="C37" s="175" t="s">
        <v>175</v>
      </c>
      <c r="D37" s="148" t="s">
        <v>162</v>
      </c>
      <c r="E37" s="153">
        <v>0.54</v>
      </c>
      <c r="F37" s="156"/>
      <c r="G37" s="157">
        <f>ROUND(E37*F37,2)</f>
        <v>0</v>
      </c>
      <c r="H37" s="156"/>
      <c r="I37" s="157">
        <f>ROUND(E37*H37,2)</f>
        <v>0</v>
      </c>
      <c r="J37" s="156"/>
      <c r="K37" s="157">
        <f>ROUND(E37*J37,2)</f>
        <v>0</v>
      </c>
      <c r="L37" s="157">
        <v>21</v>
      </c>
      <c r="M37" s="157">
        <f>G37*(1+L37/100)</f>
        <v>0</v>
      </c>
      <c r="N37" s="148">
        <v>7.8200000000000006E-3</v>
      </c>
      <c r="O37" s="148">
        <f>ROUND(E37*N37,5)</f>
        <v>4.2199999999999998E-3</v>
      </c>
      <c r="P37" s="148">
        <v>0</v>
      </c>
      <c r="Q37" s="148">
        <f>ROUND(E37*P37,5)</f>
        <v>0</v>
      </c>
      <c r="R37" s="148"/>
      <c r="S37" s="148"/>
      <c r="T37" s="149">
        <v>0.79</v>
      </c>
      <c r="U37" s="148">
        <f>ROUND(E37*T37,2)</f>
        <v>0.43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132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">
      <c r="A38" s="139"/>
      <c r="B38" s="146"/>
      <c r="C38" s="176" t="s">
        <v>176</v>
      </c>
      <c r="D38" s="150"/>
      <c r="E38" s="154">
        <v>0.54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134</v>
      </c>
      <c r="AF38" s="138">
        <v>0</v>
      </c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">
      <c r="A39" s="139">
        <v>15</v>
      </c>
      <c r="B39" s="146" t="s">
        <v>177</v>
      </c>
      <c r="C39" s="175" t="s">
        <v>178</v>
      </c>
      <c r="D39" s="148" t="s">
        <v>162</v>
      </c>
      <c r="E39" s="153">
        <v>0.54</v>
      </c>
      <c r="F39" s="156"/>
      <c r="G39" s="157">
        <f>ROUND(E39*F39,2)</f>
        <v>0</v>
      </c>
      <c r="H39" s="156"/>
      <c r="I39" s="157">
        <f>ROUND(E39*H39,2)</f>
        <v>0</v>
      </c>
      <c r="J39" s="156"/>
      <c r="K39" s="157">
        <f>ROUND(E39*J39,2)</f>
        <v>0</v>
      </c>
      <c r="L39" s="157">
        <v>21</v>
      </c>
      <c r="M39" s="157">
        <f>G39*(1+L39/100)</f>
        <v>0</v>
      </c>
      <c r="N39" s="148">
        <v>0</v>
      </c>
      <c r="O39" s="148">
        <f>ROUND(E39*N39,5)</f>
        <v>0</v>
      </c>
      <c r="P39" s="148">
        <v>0</v>
      </c>
      <c r="Q39" s="148">
        <f>ROUND(E39*P39,5)</f>
        <v>0</v>
      </c>
      <c r="R39" s="148"/>
      <c r="S39" s="148"/>
      <c r="T39" s="149">
        <v>0.24</v>
      </c>
      <c r="U39" s="148">
        <f>ROUND(E39*T39,2)</f>
        <v>0.13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132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x14ac:dyDescent="0.2">
      <c r="A40" s="140" t="s">
        <v>127</v>
      </c>
      <c r="B40" s="147" t="s">
        <v>54</v>
      </c>
      <c r="C40" s="177" t="s">
        <v>55</v>
      </c>
      <c r="D40" s="151"/>
      <c r="E40" s="155"/>
      <c r="F40" s="158"/>
      <c r="G40" s="158">
        <f>SUMIF(AE41:AE42,"&lt;&gt;NOR",G41:G42)</f>
        <v>0</v>
      </c>
      <c r="H40" s="158"/>
      <c r="I40" s="158">
        <f>SUM(I41:I42)</f>
        <v>0</v>
      </c>
      <c r="J40" s="158"/>
      <c r="K40" s="158">
        <f>SUM(K41:K42)</f>
        <v>0</v>
      </c>
      <c r="L40" s="158"/>
      <c r="M40" s="158">
        <f>SUM(M41:M42)</f>
        <v>0</v>
      </c>
      <c r="N40" s="151"/>
      <c r="O40" s="151">
        <f>SUM(O41:O42)</f>
        <v>13.31818</v>
      </c>
      <c r="P40" s="151"/>
      <c r="Q40" s="151">
        <f>SUM(Q41:Q42)</f>
        <v>0</v>
      </c>
      <c r="R40" s="151"/>
      <c r="S40" s="151"/>
      <c r="T40" s="152"/>
      <c r="U40" s="151">
        <f>SUM(U41:U42)</f>
        <v>20.96</v>
      </c>
      <c r="AE40" t="s">
        <v>128</v>
      </c>
    </row>
    <row r="41" spans="1:60" ht="22.5" outlineLevel="1" x14ac:dyDescent="0.2">
      <c r="A41" s="139">
        <v>16</v>
      </c>
      <c r="B41" s="146" t="s">
        <v>179</v>
      </c>
      <c r="C41" s="175" t="s">
        <v>180</v>
      </c>
      <c r="D41" s="148" t="s">
        <v>162</v>
      </c>
      <c r="E41" s="153">
        <v>27.95</v>
      </c>
      <c r="F41" s="156"/>
      <c r="G41" s="157">
        <f>ROUND(E41*F41,2)</f>
        <v>0</v>
      </c>
      <c r="H41" s="156"/>
      <c r="I41" s="157">
        <f>ROUND(E41*H41,2)</f>
        <v>0</v>
      </c>
      <c r="J41" s="156"/>
      <c r="K41" s="157">
        <f>ROUND(E41*J41,2)</f>
        <v>0</v>
      </c>
      <c r="L41" s="157">
        <v>21</v>
      </c>
      <c r="M41" s="157">
        <f>G41*(1+L41/100)</f>
        <v>0</v>
      </c>
      <c r="N41" s="148">
        <v>0.47649999999999998</v>
      </c>
      <c r="O41" s="148">
        <f>ROUND(E41*N41,5)</f>
        <v>13.31818</v>
      </c>
      <c r="P41" s="148">
        <v>0</v>
      </c>
      <c r="Q41" s="148">
        <f>ROUND(E41*P41,5)</f>
        <v>0</v>
      </c>
      <c r="R41" s="148"/>
      <c r="S41" s="148"/>
      <c r="T41" s="149">
        <v>0.75</v>
      </c>
      <c r="U41" s="148">
        <f>ROUND(E41*T41,2)</f>
        <v>20.96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167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">
      <c r="A42" s="139"/>
      <c r="B42" s="146"/>
      <c r="C42" s="176" t="s">
        <v>181</v>
      </c>
      <c r="D42" s="150"/>
      <c r="E42" s="154">
        <v>27.95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134</v>
      </c>
      <c r="AF42" s="138">
        <v>0</v>
      </c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x14ac:dyDescent="0.2">
      <c r="A43" s="140" t="s">
        <v>127</v>
      </c>
      <c r="B43" s="147" t="s">
        <v>56</v>
      </c>
      <c r="C43" s="177" t="s">
        <v>57</v>
      </c>
      <c r="D43" s="151"/>
      <c r="E43" s="155"/>
      <c r="F43" s="158"/>
      <c r="G43" s="158">
        <f>SUMIF(AE44:AE51,"&lt;&gt;NOR",G44:G51)</f>
        <v>0</v>
      </c>
      <c r="H43" s="158"/>
      <c r="I43" s="158">
        <f>SUM(I44:I51)</f>
        <v>0</v>
      </c>
      <c r="J43" s="158"/>
      <c r="K43" s="158">
        <f>SUM(K44:K51)</f>
        <v>0</v>
      </c>
      <c r="L43" s="158"/>
      <c r="M43" s="158">
        <f>SUM(M44:M51)</f>
        <v>0</v>
      </c>
      <c r="N43" s="151"/>
      <c r="O43" s="151">
        <f>SUM(O44:O51)</f>
        <v>3.5570300000000001</v>
      </c>
      <c r="P43" s="151"/>
      <c r="Q43" s="151">
        <f>SUM(Q44:Q51)</f>
        <v>0</v>
      </c>
      <c r="R43" s="151"/>
      <c r="S43" s="151"/>
      <c r="T43" s="152"/>
      <c r="U43" s="151">
        <f>SUM(U44:U51)</f>
        <v>162.55000000000001</v>
      </c>
      <c r="AE43" t="s">
        <v>128</v>
      </c>
    </row>
    <row r="44" spans="1:60" outlineLevel="1" x14ac:dyDescent="0.2">
      <c r="A44" s="139">
        <v>17</v>
      </c>
      <c r="B44" s="146" t="s">
        <v>182</v>
      </c>
      <c r="C44" s="175" t="s">
        <v>183</v>
      </c>
      <c r="D44" s="148" t="s">
        <v>162</v>
      </c>
      <c r="E44" s="153">
        <v>63.2545</v>
      </c>
      <c r="F44" s="156"/>
      <c r="G44" s="157">
        <f>ROUND(E44*F44,2)</f>
        <v>0</v>
      </c>
      <c r="H44" s="156"/>
      <c r="I44" s="157">
        <f>ROUND(E44*H44,2)</f>
        <v>0</v>
      </c>
      <c r="J44" s="156"/>
      <c r="K44" s="157">
        <f>ROUND(E44*J44,2)</f>
        <v>0</v>
      </c>
      <c r="L44" s="157">
        <v>21</v>
      </c>
      <c r="M44" s="157">
        <f>G44*(1+L44/100)</f>
        <v>0</v>
      </c>
      <c r="N44" s="148">
        <v>4.0000000000000003E-5</v>
      </c>
      <c r="O44" s="148">
        <f>ROUND(E44*N44,5)</f>
        <v>2.5300000000000001E-3</v>
      </c>
      <c r="P44" s="148">
        <v>0</v>
      </c>
      <c r="Q44" s="148">
        <f>ROUND(E44*P44,5)</f>
        <v>0</v>
      </c>
      <c r="R44" s="148"/>
      <c r="S44" s="148"/>
      <c r="T44" s="149">
        <v>0.08</v>
      </c>
      <c r="U44" s="148">
        <f>ROUND(E44*T44,2)</f>
        <v>5.0599999999999996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132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ht="22.5" outlineLevel="1" x14ac:dyDescent="0.2">
      <c r="A45" s="139"/>
      <c r="B45" s="146"/>
      <c r="C45" s="176" t="s">
        <v>184</v>
      </c>
      <c r="D45" s="150"/>
      <c r="E45" s="154">
        <v>58.394500000000001</v>
      </c>
      <c r="F45" s="157"/>
      <c r="G45" s="157"/>
      <c r="H45" s="157"/>
      <c r="I45" s="157"/>
      <c r="J45" s="157"/>
      <c r="K45" s="157"/>
      <c r="L45" s="157"/>
      <c r="M45" s="157"/>
      <c r="N45" s="148"/>
      <c r="O45" s="148"/>
      <c r="P45" s="148"/>
      <c r="Q45" s="148"/>
      <c r="R45" s="148"/>
      <c r="S45" s="148"/>
      <c r="T45" s="149"/>
      <c r="U45" s="148"/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134</v>
      </c>
      <c r="AF45" s="138">
        <v>0</v>
      </c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ht="22.5" outlineLevel="1" x14ac:dyDescent="0.2">
      <c r="A46" s="139"/>
      <c r="B46" s="146"/>
      <c r="C46" s="176" t="s">
        <v>185</v>
      </c>
      <c r="D46" s="150"/>
      <c r="E46" s="154">
        <v>4.8600000000000003</v>
      </c>
      <c r="F46" s="157"/>
      <c r="G46" s="157"/>
      <c r="H46" s="157"/>
      <c r="I46" s="157"/>
      <c r="J46" s="157"/>
      <c r="K46" s="157"/>
      <c r="L46" s="157"/>
      <c r="M46" s="157"/>
      <c r="N46" s="148"/>
      <c r="O46" s="148"/>
      <c r="P46" s="148"/>
      <c r="Q46" s="148"/>
      <c r="R46" s="148"/>
      <c r="S46" s="148"/>
      <c r="T46" s="149"/>
      <c r="U46" s="148"/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134</v>
      </c>
      <c r="AF46" s="138">
        <v>0</v>
      </c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ht="22.5" outlineLevel="1" x14ac:dyDescent="0.2">
      <c r="A47" s="139">
        <v>18</v>
      </c>
      <c r="B47" s="146" t="s">
        <v>186</v>
      </c>
      <c r="C47" s="175" t="s">
        <v>187</v>
      </c>
      <c r="D47" s="148" t="s">
        <v>166</v>
      </c>
      <c r="E47" s="153">
        <v>204</v>
      </c>
      <c r="F47" s="156"/>
      <c r="G47" s="157">
        <f>ROUND(E47*F47,2)</f>
        <v>0</v>
      </c>
      <c r="H47" s="156"/>
      <c r="I47" s="157">
        <f>ROUND(E47*H47,2)</f>
        <v>0</v>
      </c>
      <c r="J47" s="156"/>
      <c r="K47" s="157">
        <f>ROUND(E47*J47,2)</f>
        <v>0</v>
      </c>
      <c r="L47" s="157">
        <v>21</v>
      </c>
      <c r="M47" s="157">
        <f>G47*(1+L47/100)</f>
        <v>0</v>
      </c>
      <c r="N47" s="148">
        <v>1.56E-3</v>
      </c>
      <c r="O47" s="148">
        <f>ROUND(E47*N47,5)</f>
        <v>0.31824000000000002</v>
      </c>
      <c r="P47" s="148">
        <v>0</v>
      </c>
      <c r="Q47" s="148">
        <f>ROUND(E47*P47,5)</f>
        <v>0</v>
      </c>
      <c r="R47" s="148"/>
      <c r="S47" s="148"/>
      <c r="T47" s="149">
        <v>0.12</v>
      </c>
      <c r="U47" s="148">
        <f>ROUND(E47*T47,2)</f>
        <v>24.48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132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">
      <c r="A48" s="139"/>
      <c r="B48" s="146"/>
      <c r="C48" s="176" t="s">
        <v>188</v>
      </c>
      <c r="D48" s="150"/>
      <c r="E48" s="154">
        <v>204</v>
      </c>
      <c r="F48" s="157"/>
      <c r="G48" s="157"/>
      <c r="H48" s="157"/>
      <c r="I48" s="157"/>
      <c r="J48" s="157"/>
      <c r="K48" s="157"/>
      <c r="L48" s="157"/>
      <c r="M48" s="157"/>
      <c r="N48" s="148"/>
      <c r="O48" s="148"/>
      <c r="P48" s="148"/>
      <c r="Q48" s="148"/>
      <c r="R48" s="148"/>
      <c r="S48" s="148"/>
      <c r="T48" s="149"/>
      <c r="U48" s="148"/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134</v>
      </c>
      <c r="AF48" s="138">
        <v>0</v>
      </c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ht="22.5" outlineLevel="1" x14ac:dyDescent="0.2">
      <c r="A49" s="139">
        <v>19</v>
      </c>
      <c r="B49" s="146" t="s">
        <v>189</v>
      </c>
      <c r="C49" s="175" t="s">
        <v>190</v>
      </c>
      <c r="D49" s="148" t="s">
        <v>166</v>
      </c>
      <c r="E49" s="153">
        <v>204</v>
      </c>
      <c r="F49" s="156"/>
      <c r="G49" s="157">
        <f>ROUND(E49*F49,2)</f>
        <v>0</v>
      </c>
      <c r="H49" s="156"/>
      <c r="I49" s="157">
        <f>ROUND(E49*H49,2)</f>
        <v>0</v>
      </c>
      <c r="J49" s="156"/>
      <c r="K49" s="157">
        <f>ROUND(E49*J49,2)</f>
        <v>0</v>
      </c>
      <c r="L49" s="157">
        <v>21</v>
      </c>
      <c r="M49" s="157">
        <f>G49*(1+L49/100)</f>
        <v>0</v>
      </c>
      <c r="N49" s="148">
        <v>2.3800000000000002E-3</v>
      </c>
      <c r="O49" s="148">
        <f>ROUND(E49*N49,5)</f>
        <v>0.48552000000000001</v>
      </c>
      <c r="P49" s="148">
        <v>0</v>
      </c>
      <c r="Q49" s="148">
        <f>ROUND(E49*P49,5)</f>
        <v>0</v>
      </c>
      <c r="R49" s="148"/>
      <c r="S49" s="148"/>
      <c r="T49" s="149">
        <v>0.18</v>
      </c>
      <c r="U49" s="148">
        <f>ROUND(E49*T49,2)</f>
        <v>36.72</v>
      </c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132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ht="22.5" outlineLevel="1" x14ac:dyDescent="0.2">
      <c r="A50" s="139">
        <v>20</v>
      </c>
      <c r="B50" s="146" t="s">
        <v>191</v>
      </c>
      <c r="C50" s="175" t="s">
        <v>192</v>
      </c>
      <c r="D50" s="148" t="s">
        <v>162</v>
      </c>
      <c r="E50" s="153">
        <v>81.599999999999994</v>
      </c>
      <c r="F50" s="156"/>
      <c r="G50" s="157">
        <f>ROUND(E50*F50,2)</f>
        <v>0</v>
      </c>
      <c r="H50" s="156"/>
      <c r="I50" s="157">
        <f>ROUND(E50*H50,2)</f>
        <v>0</v>
      </c>
      <c r="J50" s="156"/>
      <c r="K50" s="157">
        <f>ROUND(E50*J50,2)</f>
        <v>0</v>
      </c>
      <c r="L50" s="157">
        <v>21</v>
      </c>
      <c r="M50" s="157">
        <f>G50*(1+L50/100)</f>
        <v>0</v>
      </c>
      <c r="N50" s="148">
        <v>3.3709999999999997E-2</v>
      </c>
      <c r="O50" s="148">
        <f>ROUND(E50*N50,5)</f>
        <v>2.75074</v>
      </c>
      <c r="P50" s="148">
        <v>0</v>
      </c>
      <c r="Q50" s="148">
        <f>ROUND(E50*P50,5)</f>
        <v>0</v>
      </c>
      <c r="R50" s="148"/>
      <c r="S50" s="148"/>
      <c r="T50" s="149">
        <v>1.18</v>
      </c>
      <c r="U50" s="148">
        <f>ROUND(E50*T50,2)</f>
        <v>96.29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132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">
      <c r="A51" s="139"/>
      <c r="B51" s="146"/>
      <c r="C51" s="176" t="s">
        <v>193</v>
      </c>
      <c r="D51" s="150"/>
      <c r="E51" s="154">
        <v>81.599999999999994</v>
      </c>
      <c r="F51" s="157"/>
      <c r="G51" s="157"/>
      <c r="H51" s="157"/>
      <c r="I51" s="157"/>
      <c r="J51" s="157"/>
      <c r="K51" s="157"/>
      <c r="L51" s="157"/>
      <c r="M51" s="157"/>
      <c r="N51" s="148"/>
      <c r="O51" s="148"/>
      <c r="P51" s="148"/>
      <c r="Q51" s="148"/>
      <c r="R51" s="148"/>
      <c r="S51" s="148"/>
      <c r="T51" s="149"/>
      <c r="U51" s="148"/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134</v>
      </c>
      <c r="AF51" s="138">
        <v>0</v>
      </c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x14ac:dyDescent="0.2">
      <c r="A52" s="140" t="s">
        <v>127</v>
      </c>
      <c r="B52" s="147" t="s">
        <v>58</v>
      </c>
      <c r="C52" s="177" t="s">
        <v>59</v>
      </c>
      <c r="D52" s="151"/>
      <c r="E52" s="155"/>
      <c r="F52" s="158"/>
      <c r="G52" s="158">
        <f>SUMIF(AE53:AE89,"&lt;&gt;NOR",G53:G89)</f>
        <v>0</v>
      </c>
      <c r="H52" s="158"/>
      <c r="I52" s="158">
        <f>SUM(I53:I89)</f>
        <v>0</v>
      </c>
      <c r="J52" s="158"/>
      <c r="K52" s="158">
        <f>SUM(K53:K89)</f>
        <v>0</v>
      </c>
      <c r="L52" s="158"/>
      <c r="M52" s="158">
        <f>SUM(M53:M89)</f>
        <v>0</v>
      </c>
      <c r="N52" s="151"/>
      <c r="O52" s="151">
        <f>SUM(O53:O89)</f>
        <v>3.9199800000000002</v>
      </c>
      <c r="P52" s="151"/>
      <c r="Q52" s="151">
        <f>SUM(Q53:Q89)</f>
        <v>0</v>
      </c>
      <c r="R52" s="151"/>
      <c r="S52" s="151"/>
      <c r="T52" s="152"/>
      <c r="U52" s="151">
        <f>SUM(U53:U89)</f>
        <v>355.96999999999997</v>
      </c>
      <c r="AE52" t="s">
        <v>128</v>
      </c>
    </row>
    <row r="53" spans="1:60" outlineLevel="1" x14ac:dyDescent="0.2">
      <c r="A53" s="139">
        <v>21</v>
      </c>
      <c r="B53" s="146" t="s">
        <v>194</v>
      </c>
      <c r="C53" s="175" t="s">
        <v>195</v>
      </c>
      <c r="D53" s="148" t="s">
        <v>162</v>
      </c>
      <c r="E53" s="153">
        <v>69.662999999999997</v>
      </c>
      <c r="F53" s="156"/>
      <c r="G53" s="157">
        <f>ROUND(E53*F53,2)</f>
        <v>0</v>
      </c>
      <c r="H53" s="156"/>
      <c r="I53" s="157">
        <f>ROUND(E53*H53,2)</f>
        <v>0</v>
      </c>
      <c r="J53" s="156"/>
      <c r="K53" s="157">
        <f>ROUND(E53*J53,2)</f>
        <v>0</v>
      </c>
      <c r="L53" s="157">
        <v>21</v>
      </c>
      <c r="M53" s="157">
        <f>G53*(1+L53/100)</f>
        <v>0</v>
      </c>
      <c r="N53" s="148">
        <v>4.0000000000000003E-5</v>
      </c>
      <c r="O53" s="148">
        <f>ROUND(E53*N53,5)</f>
        <v>2.7899999999999999E-3</v>
      </c>
      <c r="P53" s="148">
        <v>0</v>
      </c>
      <c r="Q53" s="148">
        <f>ROUND(E53*P53,5)</f>
        <v>0</v>
      </c>
      <c r="R53" s="148"/>
      <c r="S53" s="148"/>
      <c r="T53" s="149">
        <v>0.08</v>
      </c>
      <c r="U53" s="148">
        <f>ROUND(E53*T53,2)</f>
        <v>5.57</v>
      </c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132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">
      <c r="A54" s="139"/>
      <c r="B54" s="146"/>
      <c r="C54" s="176" t="s">
        <v>196</v>
      </c>
      <c r="D54" s="150"/>
      <c r="E54" s="154">
        <v>51.48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134</v>
      </c>
      <c r="AF54" s="138">
        <v>0</v>
      </c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">
      <c r="A55" s="139"/>
      <c r="B55" s="146"/>
      <c r="C55" s="176" t="s">
        <v>197</v>
      </c>
      <c r="D55" s="150"/>
      <c r="E55" s="154">
        <v>13.323</v>
      </c>
      <c r="F55" s="157"/>
      <c r="G55" s="157"/>
      <c r="H55" s="157"/>
      <c r="I55" s="157"/>
      <c r="J55" s="157"/>
      <c r="K55" s="157"/>
      <c r="L55" s="157"/>
      <c r="M55" s="157"/>
      <c r="N55" s="148"/>
      <c r="O55" s="148"/>
      <c r="P55" s="148"/>
      <c r="Q55" s="148"/>
      <c r="R55" s="148"/>
      <c r="S55" s="148"/>
      <c r="T55" s="149"/>
      <c r="U55" s="148"/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134</v>
      </c>
      <c r="AF55" s="138">
        <v>0</v>
      </c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">
      <c r="A56" s="139"/>
      <c r="B56" s="146"/>
      <c r="C56" s="176" t="s">
        <v>198</v>
      </c>
      <c r="D56" s="150"/>
      <c r="E56" s="154"/>
      <c r="F56" s="157"/>
      <c r="G56" s="157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134</v>
      </c>
      <c r="AF56" s="138">
        <v>0</v>
      </c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ht="22.5" outlineLevel="1" x14ac:dyDescent="0.2">
      <c r="A57" s="139"/>
      <c r="B57" s="146"/>
      <c r="C57" s="176" t="s">
        <v>185</v>
      </c>
      <c r="D57" s="150"/>
      <c r="E57" s="154">
        <v>4.8600000000000003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134</v>
      </c>
      <c r="AF57" s="138">
        <v>0</v>
      </c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">
      <c r="A58" s="139">
        <v>22</v>
      </c>
      <c r="B58" s="146" t="s">
        <v>199</v>
      </c>
      <c r="C58" s="175" t="s">
        <v>200</v>
      </c>
      <c r="D58" s="148" t="s">
        <v>166</v>
      </c>
      <c r="E58" s="153">
        <v>58.32</v>
      </c>
      <c r="F58" s="156"/>
      <c r="G58" s="157">
        <f>ROUND(E58*F58,2)</f>
        <v>0</v>
      </c>
      <c r="H58" s="156"/>
      <c r="I58" s="157">
        <f>ROUND(E58*H58,2)</f>
        <v>0</v>
      </c>
      <c r="J58" s="156"/>
      <c r="K58" s="157">
        <f>ROUND(E58*J58,2)</f>
        <v>0</v>
      </c>
      <c r="L58" s="157">
        <v>21</v>
      </c>
      <c r="M58" s="157">
        <f>G58*(1+L58/100)</f>
        <v>0</v>
      </c>
      <c r="N58" s="148">
        <v>3.4000000000000002E-4</v>
      </c>
      <c r="O58" s="148">
        <f>ROUND(E58*N58,5)</f>
        <v>1.983E-2</v>
      </c>
      <c r="P58" s="148">
        <v>0</v>
      </c>
      <c r="Q58" s="148">
        <f>ROUND(E58*P58,5)</f>
        <v>0</v>
      </c>
      <c r="R58" s="148"/>
      <c r="S58" s="148"/>
      <c r="T58" s="149">
        <v>0.21</v>
      </c>
      <c r="U58" s="148">
        <f>ROUND(E58*T58,2)</f>
        <v>12.25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132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">
      <c r="A59" s="139"/>
      <c r="B59" s="146"/>
      <c r="C59" s="176" t="s">
        <v>201</v>
      </c>
      <c r="D59" s="150"/>
      <c r="E59" s="154">
        <v>63.05</v>
      </c>
      <c r="F59" s="157"/>
      <c r="G59" s="157"/>
      <c r="H59" s="157"/>
      <c r="I59" s="157"/>
      <c r="J59" s="157"/>
      <c r="K59" s="157"/>
      <c r="L59" s="157"/>
      <c r="M59" s="157"/>
      <c r="N59" s="148"/>
      <c r="O59" s="148"/>
      <c r="P59" s="148"/>
      <c r="Q59" s="148"/>
      <c r="R59" s="148"/>
      <c r="S59" s="148"/>
      <c r="T59" s="149"/>
      <c r="U59" s="148"/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134</v>
      </c>
      <c r="AF59" s="138">
        <v>0</v>
      </c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">
      <c r="A60" s="139"/>
      <c r="B60" s="146"/>
      <c r="C60" s="176" t="s">
        <v>202</v>
      </c>
      <c r="D60" s="150"/>
      <c r="E60" s="154">
        <v>-4.7300000000000004</v>
      </c>
      <c r="F60" s="157"/>
      <c r="G60" s="157"/>
      <c r="H60" s="157"/>
      <c r="I60" s="157"/>
      <c r="J60" s="157"/>
      <c r="K60" s="157"/>
      <c r="L60" s="157"/>
      <c r="M60" s="157"/>
      <c r="N60" s="148"/>
      <c r="O60" s="148"/>
      <c r="P60" s="148"/>
      <c r="Q60" s="148"/>
      <c r="R60" s="148"/>
      <c r="S60" s="148"/>
      <c r="T60" s="149"/>
      <c r="U60" s="148"/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134</v>
      </c>
      <c r="AF60" s="138">
        <v>0</v>
      </c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ht="22.5" outlineLevel="1" x14ac:dyDescent="0.2">
      <c r="A61" s="139">
        <v>23</v>
      </c>
      <c r="B61" s="146" t="s">
        <v>203</v>
      </c>
      <c r="C61" s="175" t="s">
        <v>204</v>
      </c>
      <c r="D61" s="148" t="s">
        <v>162</v>
      </c>
      <c r="E61" s="153">
        <v>170.75</v>
      </c>
      <c r="F61" s="156"/>
      <c r="G61" s="157">
        <f>ROUND(E61*F61,2)</f>
        <v>0</v>
      </c>
      <c r="H61" s="156"/>
      <c r="I61" s="157">
        <f>ROUND(E61*H61,2)</f>
        <v>0</v>
      </c>
      <c r="J61" s="156"/>
      <c r="K61" s="157">
        <f>ROUND(E61*J61,2)</f>
        <v>0</v>
      </c>
      <c r="L61" s="157">
        <v>21</v>
      </c>
      <c r="M61" s="157">
        <f>G61*(1+L61/100)</f>
        <v>0</v>
      </c>
      <c r="N61" s="148">
        <v>1.354E-2</v>
      </c>
      <c r="O61" s="148">
        <f>ROUND(E61*N61,5)</f>
        <v>2.31196</v>
      </c>
      <c r="P61" s="148">
        <v>0</v>
      </c>
      <c r="Q61" s="148">
        <f>ROUND(E61*P61,5)</f>
        <v>0</v>
      </c>
      <c r="R61" s="148"/>
      <c r="S61" s="148"/>
      <c r="T61" s="149">
        <v>1.26</v>
      </c>
      <c r="U61" s="148">
        <f>ROUND(E61*T61,2)</f>
        <v>215.15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132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ht="101.25" outlineLevel="1" x14ac:dyDescent="0.2">
      <c r="A62" s="139"/>
      <c r="B62" s="146"/>
      <c r="C62" s="227" t="s">
        <v>205</v>
      </c>
      <c r="D62" s="228"/>
      <c r="E62" s="229"/>
      <c r="F62" s="230"/>
      <c r="G62" s="231"/>
      <c r="H62" s="157"/>
      <c r="I62" s="157"/>
      <c r="J62" s="157"/>
      <c r="K62" s="157"/>
      <c r="L62" s="157"/>
      <c r="M62" s="157"/>
      <c r="N62" s="148"/>
      <c r="O62" s="148"/>
      <c r="P62" s="148"/>
      <c r="Q62" s="148"/>
      <c r="R62" s="148"/>
      <c r="S62" s="148"/>
      <c r="T62" s="149"/>
      <c r="U62" s="148"/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206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41" t="str">
        <f>C62</f>
        <v>Jedná se provedení kontaktního zateplovacího systému ETICS s deskami EPS 100 F tl. 160 mm (lambda max. 0,037 W/mK) lepenými na podkladní konstrukci. Desky budou kotveny plastovými hmoždinkami s talířovou hlavou  dl. min. 220 mm. Počt hmoždinek bude v ploše 6 ks/m2 a 8 ks/m2 u nároží budov. Vrchní omítka bude akrylátová o znitosti 1,5 mm a bude provedena dle předpisů dodavatele systému na všech systémových vrstvách s vyztužením výztužnou síťovinou do lepidla. Součástí zateplovacího systému bude i dodání příslušných komponentů a doplňků (rohové ochranné lišty, dilatační lišty, ..), očištění podkladových vrstev (omítky) - omytí, penetrace. Barva ve stření hustotě. Barevný odstín střední hustoty - bude upřesněn investorem a uživatelem dle vzorníku dodaného zhotovitelem stavby.</v>
      </c>
      <c r="BB62" s="138"/>
      <c r="BC62" s="138"/>
      <c r="BD62" s="138"/>
      <c r="BE62" s="138"/>
      <c r="BF62" s="138"/>
      <c r="BG62" s="138"/>
      <c r="BH62" s="138"/>
    </row>
    <row r="63" spans="1:60" outlineLevel="1" x14ac:dyDescent="0.2">
      <c r="A63" s="139"/>
      <c r="B63" s="146"/>
      <c r="C63" s="176" t="s">
        <v>207</v>
      </c>
      <c r="D63" s="150"/>
      <c r="E63" s="154">
        <v>96.474999999999994</v>
      </c>
      <c r="F63" s="157"/>
      <c r="G63" s="157"/>
      <c r="H63" s="157"/>
      <c r="I63" s="157"/>
      <c r="J63" s="157"/>
      <c r="K63" s="157"/>
      <c r="L63" s="157"/>
      <c r="M63" s="157"/>
      <c r="N63" s="148"/>
      <c r="O63" s="148"/>
      <c r="P63" s="148"/>
      <c r="Q63" s="148"/>
      <c r="R63" s="148"/>
      <c r="S63" s="148"/>
      <c r="T63" s="149"/>
      <c r="U63" s="148"/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134</v>
      </c>
      <c r="AF63" s="138">
        <v>0</v>
      </c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ht="33.75" outlineLevel="1" x14ac:dyDescent="0.2">
      <c r="A64" s="139"/>
      <c r="B64" s="146"/>
      <c r="C64" s="176" t="s">
        <v>208</v>
      </c>
      <c r="D64" s="150"/>
      <c r="E64" s="154">
        <v>-23.175000000000001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134</v>
      </c>
      <c r="AF64" s="138">
        <v>0</v>
      </c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">
      <c r="A65" s="139"/>
      <c r="B65" s="146"/>
      <c r="C65" s="176" t="s">
        <v>209</v>
      </c>
      <c r="D65" s="150"/>
      <c r="E65" s="154">
        <v>-5.21</v>
      </c>
      <c r="F65" s="157"/>
      <c r="G65" s="157"/>
      <c r="H65" s="157"/>
      <c r="I65" s="157"/>
      <c r="J65" s="157"/>
      <c r="K65" s="157"/>
      <c r="L65" s="157"/>
      <c r="M65" s="157"/>
      <c r="N65" s="148"/>
      <c r="O65" s="148"/>
      <c r="P65" s="148"/>
      <c r="Q65" s="148"/>
      <c r="R65" s="148"/>
      <c r="S65" s="148"/>
      <c r="T65" s="149"/>
      <c r="U65" s="148"/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134</v>
      </c>
      <c r="AF65" s="138">
        <v>0</v>
      </c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">
      <c r="A66" s="139"/>
      <c r="B66" s="146"/>
      <c r="C66" s="176" t="s">
        <v>210</v>
      </c>
      <c r="D66" s="150"/>
      <c r="E66" s="154">
        <v>92.76</v>
      </c>
      <c r="F66" s="157"/>
      <c r="G66" s="157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134</v>
      </c>
      <c r="AF66" s="138">
        <v>0</v>
      </c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">
      <c r="A67" s="139"/>
      <c r="B67" s="146"/>
      <c r="C67" s="176" t="s">
        <v>211</v>
      </c>
      <c r="D67" s="150"/>
      <c r="E67" s="154">
        <v>-31.68</v>
      </c>
      <c r="F67" s="157"/>
      <c r="G67" s="157"/>
      <c r="H67" s="157"/>
      <c r="I67" s="157"/>
      <c r="J67" s="157"/>
      <c r="K67" s="157"/>
      <c r="L67" s="157"/>
      <c r="M67" s="157"/>
      <c r="N67" s="148"/>
      <c r="O67" s="148"/>
      <c r="P67" s="148"/>
      <c r="Q67" s="148"/>
      <c r="R67" s="148"/>
      <c r="S67" s="148"/>
      <c r="T67" s="149"/>
      <c r="U67" s="148"/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134</v>
      </c>
      <c r="AF67" s="138">
        <v>0</v>
      </c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">
      <c r="A68" s="139"/>
      <c r="B68" s="146"/>
      <c r="C68" s="176" t="s">
        <v>212</v>
      </c>
      <c r="D68" s="150"/>
      <c r="E68" s="154">
        <v>48.06</v>
      </c>
      <c r="F68" s="157"/>
      <c r="G68" s="157"/>
      <c r="H68" s="157"/>
      <c r="I68" s="157"/>
      <c r="J68" s="157"/>
      <c r="K68" s="157"/>
      <c r="L68" s="157"/>
      <c r="M68" s="157"/>
      <c r="N68" s="148"/>
      <c r="O68" s="148"/>
      <c r="P68" s="148"/>
      <c r="Q68" s="148"/>
      <c r="R68" s="148"/>
      <c r="S68" s="148"/>
      <c r="T68" s="149"/>
      <c r="U68" s="148"/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134</v>
      </c>
      <c r="AF68" s="138">
        <v>0</v>
      </c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">
      <c r="A69" s="139"/>
      <c r="B69" s="146"/>
      <c r="C69" s="176" t="s">
        <v>213</v>
      </c>
      <c r="D69" s="150"/>
      <c r="E69" s="154">
        <v>-6.48</v>
      </c>
      <c r="F69" s="157"/>
      <c r="G69" s="157"/>
      <c r="H69" s="157"/>
      <c r="I69" s="157"/>
      <c r="J69" s="157"/>
      <c r="K69" s="157"/>
      <c r="L69" s="157"/>
      <c r="M69" s="157"/>
      <c r="N69" s="148"/>
      <c r="O69" s="148"/>
      <c r="P69" s="148"/>
      <c r="Q69" s="148"/>
      <c r="R69" s="148"/>
      <c r="S69" s="148"/>
      <c r="T69" s="149"/>
      <c r="U69" s="148"/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134</v>
      </c>
      <c r="AF69" s="138">
        <v>0</v>
      </c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ht="22.5" outlineLevel="1" x14ac:dyDescent="0.2">
      <c r="A70" s="139">
        <v>24</v>
      </c>
      <c r="B70" s="146" t="s">
        <v>214</v>
      </c>
      <c r="C70" s="175" t="s">
        <v>215</v>
      </c>
      <c r="D70" s="148" t="s">
        <v>162</v>
      </c>
      <c r="E70" s="153">
        <v>55.727499999999999</v>
      </c>
      <c r="F70" s="156"/>
      <c r="G70" s="157">
        <f>ROUND(E70*F70,2)</f>
        <v>0</v>
      </c>
      <c r="H70" s="156"/>
      <c r="I70" s="157">
        <f>ROUND(E70*H70,2)</f>
        <v>0</v>
      </c>
      <c r="J70" s="156"/>
      <c r="K70" s="157">
        <f>ROUND(E70*J70,2)</f>
        <v>0</v>
      </c>
      <c r="L70" s="157">
        <v>21</v>
      </c>
      <c r="M70" s="157">
        <f>G70*(1+L70/100)</f>
        <v>0</v>
      </c>
      <c r="N70" s="148">
        <v>1.7520000000000001E-2</v>
      </c>
      <c r="O70" s="148">
        <f>ROUND(E70*N70,5)</f>
        <v>0.97635000000000005</v>
      </c>
      <c r="P70" s="148">
        <v>0</v>
      </c>
      <c r="Q70" s="148">
        <f>ROUND(E70*P70,5)</f>
        <v>0</v>
      </c>
      <c r="R70" s="148"/>
      <c r="S70" s="148"/>
      <c r="T70" s="149">
        <v>1.26</v>
      </c>
      <c r="U70" s="148">
        <f>ROUND(E70*T70,2)</f>
        <v>70.22</v>
      </c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132</v>
      </c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ht="22.5" outlineLevel="1" x14ac:dyDescent="0.2">
      <c r="A71" s="139"/>
      <c r="B71" s="146"/>
      <c r="C71" s="227" t="s">
        <v>216</v>
      </c>
      <c r="D71" s="228"/>
      <c r="E71" s="229"/>
      <c r="F71" s="230"/>
      <c r="G71" s="231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206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41" t="str">
        <f>C71</f>
        <v>Z vnitřní strany bude do desky XPS vyříznut odvětrávací kanálek pro odvod zemní vlhkosti ze soklu cca 40/80 mm.</v>
      </c>
      <c r="BB71" s="138"/>
      <c r="BC71" s="138"/>
      <c r="BD71" s="138"/>
      <c r="BE71" s="138"/>
      <c r="BF71" s="138"/>
      <c r="BG71" s="138"/>
      <c r="BH71" s="138"/>
    </row>
    <row r="72" spans="1:60" outlineLevel="1" x14ac:dyDescent="0.2">
      <c r="A72" s="139"/>
      <c r="B72" s="146"/>
      <c r="C72" s="176" t="s">
        <v>217</v>
      </c>
      <c r="D72" s="150"/>
      <c r="E72" s="154">
        <v>13.7425</v>
      </c>
      <c r="F72" s="157"/>
      <c r="G72" s="157"/>
      <c r="H72" s="157"/>
      <c r="I72" s="157"/>
      <c r="J72" s="157"/>
      <c r="K72" s="157"/>
      <c r="L72" s="157"/>
      <c r="M72" s="157"/>
      <c r="N72" s="148"/>
      <c r="O72" s="148"/>
      <c r="P72" s="148"/>
      <c r="Q72" s="148"/>
      <c r="R72" s="148"/>
      <c r="S72" s="148"/>
      <c r="T72" s="149"/>
      <c r="U72" s="148"/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134</v>
      </c>
      <c r="AF72" s="138">
        <v>0</v>
      </c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">
      <c r="A73" s="139"/>
      <c r="B73" s="146"/>
      <c r="C73" s="176" t="s">
        <v>218</v>
      </c>
      <c r="D73" s="150"/>
      <c r="E73" s="154">
        <v>-0.36</v>
      </c>
      <c r="F73" s="157"/>
      <c r="G73" s="157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134</v>
      </c>
      <c r="AF73" s="138">
        <v>0</v>
      </c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">
      <c r="A74" s="139"/>
      <c r="B74" s="146"/>
      <c r="C74" s="176" t="s">
        <v>219</v>
      </c>
      <c r="D74" s="150"/>
      <c r="E74" s="154">
        <v>11.88</v>
      </c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134</v>
      </c>
      <c r="AF74" s="138">
        <v>0</v>
      </c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">
      <c r="A75" s="139"/>
      <c r="B75" s="146"/>
      <c r="C75" s="176" t="s">
        <v>220</v>
      </c>
      <c r="D75" s="150"/>
      <c r="E75" s="154">
        <v>-0.84</v>
      </c>
      <c r="F75" s="157"/>
      <c r="G75" s="157"/>
      <c r="H75" s="157"/>
      <c r="I75" s="157"/>
      <c r="J75" s="157"/>
      <c r="K75" s="157"/>
      <c r="L75" s="157"/>
      <c r="M75" s="157"/>
      <c r="N75" s="148"/>
      <c r="O75" s="148"/>
      <c r="P75" s="148"/>
      <c r="Q75" s="148"/>
      <c r="R75" s="148"/>
      <c r="S75" s="148"/>
      <c r="T75" s="149"/>
      <c r="U75" s="148"/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134</v>
      </c>
      <c r="AF75" s="138">
        <v>0</v>
      </c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">
      <c r="A76" s="139"/>
      <c r="B76" s="146"/>
      <c r="C76" s="176" t="s">
        <v>221</v>
      </c>
      <c r="D76" s="150"/>
      <c r="E76" s="154">
        <v>26.204999999999998</v>
      </c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134</v>
      </c>
      <c r="AF76" s="138">
        <v>0</v>
      </c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">
      <c r="A77" s="139"/>
      <c r="B77" s="146"/>
      <c r="C77" s="176" t="s">
        <v>222</v>
      </c>
      <c r="D77" s="150"/>
      <c r="E77" s="154">
        <v>5.0999999999999996</v>
      </c>
      <c r="F77" s="157"/>
      <c r="G77" s="157"/>
      <c r="H77" s="157"/>
      <c r="I77" s="157"/>
      <c r="J77" s="157"/>
      <c r="K77" s="157"/>
      <c r="L77" s="157"/>
      <c r="M77" s="157"/>
      <c r="N77" s="148"/>
      <c r="O77" s="148"/>
      <c r="P77" s="148"/>
      <c r="Q77" s="148"/>
      <c r="R77" s="148"/>
      <c r="S77" s="148"/>
      <c r="T77" s="149"/>
      <c r="U77" s="148"/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134</v>
      </c>
      <c r="AF77" s="138">
        <v>0</v>
      </c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">
      <c r="A78" s="139">
        <v>25</v>
      </c>
      <c r="B78" s="146" t="s">
        <v>223</v>
      </c>
      <c r="C78" s="175" t="s">
        <v>224</v>
      </c>
      <c r="D78" s="148" t="s">
        <v>162</v>
      </c>
      <c r="E78" s="153">
        <v>34.090000000000003</v>
      </c>
      <c r="F78" s="156"/>
      <c r="G78" s="157">
        <f>ROUND(E78*F78,2)</f>
        <v>0</v>
      </c>
      <c r="H78" s="156"/>
      <c r="I78" s="157">
        <f>ROUND(E78*H78,2)</f>
        <v>0</v>
      </c>
      <c r="J78" s="156"/>
      <c r="K78" s="157">
        <f>ROUND(E78*J78,2)</f>
        <v>0</v>
      </c>
      <c r="L78" s="157">
        <v>21</v>
      </c>
      <c r="M78" s="157">
        <f>G78*(1+L78/100)</f>
        <v>0</v>
      </c>
      <c r="N78" s="148">
        <v>9.4000000000000004E-3</v>
      </c>
      <c r="O78" s="148">
        <f>ROUND(E78*N78,5)</f>
        <v>0.32045000000000001</v>
      </c>
      <c r="P78" s="148">
        <v>0</v>
      </c>
      <c r="Q78" s="148">
        <f>ROUND(E78*P78,5)</f>
        <v>0</v>
      </c>
      <c r="R78" s="148"/>
      <c r="S78" s="148"/>
      <c r="T78" s="149">
        <v>0.49</v>
      </c>
      <c r="U78" s="148">
        <f>ROUND(E78*T78,2)</f>
        <v>16.7</v>
      </c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132</v>
      </c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">
      <c r="A79" s="139"/>
      <c r="B79" s="146"/>
      <c r="C79" s="176" t="s">
        <v>225</v>
      </c>
      <c r="D79" s="150"/>
      <c r="E79" s="154">
        <v>11.62</v>
      </c>
      <c r="F79" s="157"/>
      <c r="G79" s="157"/>
      <c r="H79" s="157"/>
      <c r="I79" s="157"/>
      <c r="J79" s="157"/>
      <c r="K79" s="157"/>
      <c r="L79" s="157"/>
      <c r="M79" s="157"/>
      <c r="N79" s="148"/>
      <c r="O79" s="148"/>
      <c r="P79" s="148"/>
      <c r="Q79" s="148"/>
      <c r="R79" s="148"/>
      <c r="S79" s="148"/>
      <c r="T79" s="149"/>
      <c r="U79" s="148"/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134</v>
      </c>
      <c r="AF79" s="138">
        <v>0</v>
      </c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">
      <c r="A80" s="139"/>
      <c r="B80" s="146"/>
      <c r="C80" s="176" t="s">
        <v>226</v>
      </c>
      <c r="D80" s="150"/>
      <c r="E80" s="154">
        <v>7.56</v>
      </c>
      <c r="F80" s="157"/>
      <c r="G80" s="157"/>
      <c r="H80" s="157"/>
      <c r="I80" s="157"/>
      <c r="J80" s="157"/>
      <c r="K80" s="157"/>
      <c r="L80" s="157"/>
      <c r="M80" s="157"/>
      <c r="N80" s="148"/>
      <c r="O80" s="148"/>
      <c r="P80" s="148"/>
      <c r="Q80" s="148"/>
      <c r="R80" s="148"/>
      <c r="S80" s="148"/>
      <c r="T80" s="149"/>
      <c r="U80" s="148"/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134</v>
      </c>
      <c r="AF80" s="138">
        <v>0</v>
      </c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">
      <c r="A81" s="139"/>
      <c r="B81" s="146"/>
      <c r="C81" s="176" t="s">
        <v>227</v>
      </c>
      <c r="D81" s="150"/>
      <c r="E81" s="154">
        <v>11.13</v>
      </c>
      <c r="F81" s="157"/>
      <c r="G81" s="157"/>
      <c r="H81" s="157"/>
      <c r="I81" s="157"/>
      <c r="J81" s="157"/>
      <c r="K81" s="157"/>
      <c r="L81" s="157"/>
      <c r="M81" s="157"/>
      <c r="N81" s="148"/>
      <c r="O81" s="148"/>
      <c r="P81" s="148"/>
      <c r="Q81" s="148"/>
      <c r="R81" s="148"/>
      <c r="S81" s="148"/>
      <c r="T81" s="149"/>
      <c r="U81" s="148"/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134</v>
      </c>
      <c r="AF81" s="138">
        <v>0</v>
      </c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">
      <c r="A82" s="139"/>
      <c r="B82" s="146"/>
      <c r="C82" s="176" t="s">
        <v>228</v>
      </c>
      <c r="D82" s="150"/>
      <c r="E82" s="154">
        <v>3.78</v>
      </c>
      <c r="F82" s="157"/>
      <c r="G82" s="157"/>
      <c r="H82" s="157"/>
      <c r="I82" s="157"/>
      <c r="J82" s="157"/>
      <c r="K82" s="157"/>
      <c r="L82" s="157"/>
      <c r="M82" s="157"/>
      <c r="N82" s="148"/>
      <c r="O82" s="148"/>
      <c r="P82" s="148"/>
      <c r="Q82" s="148"/>
      <c r="R82" s="148"/>
      <c r="S82" s="148"/>
      <c r="T82" s="149"/>
      <c r="U82" s="148"/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134</v>
      </c>
      <c r="AF82" s="138">
        <v>0</v>
      </c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ht="22.5" outlineLevel="1" x14ac:dyDescent="0.2">
      <c r="A83" s="139">
        <v>26</v>
      </c>
      <c r="B83" s="146" t="s">
        <v>229</v>
      </c>
      <c r="C83" s="175" t="s">
        <v>230</v>
      </c>
      <c r="D83" s="148" t="s">
        <v>166</v>
      </c>
      <c r="E83" s="153">
        <v>178.05</v>
      </c>
      <c r="F83" s="156"/>
      <c r="G83" s="157">
        <f>ROUND(E83*F83,2)</f>
        <v>0</v>
      </c>
      <c r="H83" s="156"/>
      <c r="I83" s="157">
        <f>ROUND(E83*H83,2)</f>
        <v>0</v>
      </c>
      <c r="J83" s="156"/>
      <c r="K83" s="157">
        <f>ROUND(E83*J83,2)</f>
        <v>0</v>
      </c>
      <c r="L83" s="157">
        <v>21</v>
      </c>
      <c r="M83" s="157">
        <f>G83*(1+L83/100)</f>
        <v>0</v>
      </c>
      <c r="N83" s="148">
        <v>0</v>
      </c>
      <c r="O83" s="148">
        <f>ROUND(E83*N83,5)</f>
        <v>0</v>
      </c>
      <c r="P83" s="148">
        <v>0</v>
      </c>
      <c r="Q83" s="148">
        <f>ROUND(E83*P83,5)</f>
        <v>0</v>
      </c>
      <c r="R83" s="148"/>
      <c r="S83" s="148"/>
      <c r="T83" s="149">
        <v>0.16</v>
      </c>
      <c r="U83" s="148">
        <f>ROUND(E83*T83,2)</f>
        <v>28.49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132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ht="22.5" outlineLevel="1" x14ac:dyDescent="0.2">
      <c r="A84" s="139"/>
      <c r="B84" s="146"/>
      <c r="C84" s="176" t="s">
        <v>231</v>
      </c>
      <c r="D84" s="150"/>
      <c r="E84" s="154">
        <v>124.2</v>
      </c>
      <c r="F84" s="157"/>
      <c r="G84" s="157"/>
      <c r="H84" s="157"/>
      <c r="I84" s="157"/>
      <c r="J84" s="157"/>
      <c r="K84" s="157"/>
      <c r="L84" s="157"/>
      <c r="M84" s="157"/>
      <c r="N84" s="148"/>
      <c r="O84" s="148"/>
      <c r="P84" s="148"/>
      <c r="Q84" s="148"/>
      <c r="R84" s="148"/>
      <c r="S84" s="148"/>
      <c r="T84" s="149"/>
      <c r="U84" s="148"/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134</v>
      </c>
      <c r="AF84" s="138">
        <v>0</v>
      </c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">
      <c r="A85" s="139"/>
      <c r="B85" s="146"/>
      <c r="C85" s="176" t="s">
        <v>232</v>
      </c>
      <c r="D85" s="150"/>
      <c r="E85" s="154">
        <v>22.1</v>
      </c>
      <c r="F85" s="157"/>
      <c r="G85" s="157"/>
      <c r="H85" s="157"/>
      <c r="I85" s="157"/>
      <c r="J85" s="157"/>
      <c r="K85" s="157"/>
      <c r="L85" s="157"/>
      <c r="M85" s="157"/>
      <c r="N85" s="148"/>
      <c r="O85" s="148"/>
      <c r="P85" s="148"/>
      <c r="Q85" s="148"/>
      <c r="R85" s="148"/>
      <c r="S85" s="148"/>
      <c r="T85" s="149"/>
      <c r="U85" s="148"/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134</v>
      </c>
      <c r="AF85" s="138">
        <v>0</v>
      </c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">
      <c r="A86" s="139"/>
      <c r="B86" s="146"/>
      <c r="C86" s="176" t="s">
        <v>233</v>
      </c>
      <c r="D86" s="150"/>
      <c r="E86" s="154">
        <v>11.95</v>
      </c>
      <c r="F86" s="157"/>
      <c r="G86" s="157"/>
      <c r="H86" s="157"/>
      <c r="I86" s="157"/>
      <c r="J86" s="157"/>
      <c r="K86" s="157"/>
      <c r="L86" s="157"/>
      <c r="M86" s="157"/>
      <c r="N86" s="148"/>
      <c r="O86" s="148"/>
      <c r="P86" s="148"/>
      <c r="Q86" s="148"/>
      <c r="R86" s="148"/>
      <c r="S86" s="148"/>
      <c r="T86" s="149"/>
      <c r="U86" s="148"/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134</v>
      </c>
      <c r="AF86" s="138">
        <v>0</v>
      </c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ht="33.75" outlineLevel="1" x14ac:dyDescent="0.2">
      <c r="A87" s="139"/>
      <c r="B87" s="146"/>
      <c r="C87" s="176" t="s">
        <v>234</v>
      </c>
      <c r="D87" s="150"/>
      <c r="E87" s="154">
        <v>19.8</v>
      </c>
      <c r="F87" s="157"/>
      <c r="G87" s="157"/>
      <c r="H87" s="157"/>
      <c r="I87" s="157"/>
      <c r="J87" s="157"/>
      <c r="K87" s="157"/>
      <c r="L87" s="157"/>
      <c r="M87" s="157"/>
      <c r="N87" s="148"/>
      <c r="O87" s="148"/>
      <c r="P87" s="148"/>
      <c r="Q87" s="148"/>
      <c r="R87" s="148"/>
      <c r="S87" s="148"/>
      <c r="T87" s="149"/>
      <c r="U87" s="148"/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134</v>
      </c>
      <c r="AF87" s="138">
        <v>0</v>
      </c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ht="22.5" outlineLevel="1" x14ac:dyDescent="0.2">
      <c r="A88" s="139">
        <v>27</v>
      </c>
      <c r="B88" s="146" t="s">
        <v>235</v>
      </c>
      <c r="C88" s="175" t="s">
        <v>236</v>
      </c>
      <c r="D88" s="148" t="s">
        <v>162</v>
      </c>
      <c r="E88" s="153">
        <v>5.58</v>
      </c>
      <c r="F88" s="156"/>
      <c r="G88" s="157">
        <f>ROUND(E88*F88,2)</f>
        <v>0</v>
      </c>
      <c r="H88" s="156"/>
      <c r="I88" s="157">
        <f>ROUND(E88*H88,2)</f>
        <v>0</v>
      </c>
      <c r="J88" s="156"/>
      <c r="K88" s="157">
        <f>ROUND(E88*J88,2)</f>
        <v>0</v>
      </c>
      <c r="L88" s="157">
        <v>21</v>
      </c>
      <c r="M88" s="157">
        <f>G88*(1+L88/100)</f>
        <v>0</v>
      </c>
      <c r="N88" s="148">
        <v>5.1720000000000002E-2</v>
      </c>
      <c r="O88" s="148">
        <f>ROUND(E88*N88,5)</f>
        <v>0.28860000000000002</v>
      </c>
      <c r="P88" s="148">
        <v>0</v>
      </c>
      <c r="Q88" s="148">
        <f>ROUND(E88*P88,5)</f>
        <v>0</v>
      </c>
      <c r="R88" s="148"/>
      <c r="S88" s="148"/>
      <c r="T88" s="149">
        <v>1.36</v>
      </c>
      <c r="U88" s="148">
        <f>ROUND(E88*T88,2)</f>
        <v>7.59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132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">
      <c r="A89" s="139"/>
      <c r="B89" s="146"/>
      <c r="C89" s="176" t="s">
        <v>237</v>
      </c>
      <c r="D89" s="150"/>
      <c r="E89" s="154">
        <v>5.58</v>
      </c>
      <c r="F89" s="157"/>
      <c r="G89" s="157"/>
      <c r="H89" s="157"/>
      <c r="I89" s="157"/>
      <c r="J89" s="157"/>
      <c r="K89" s="157"/>
      <c r="L89" s="157"/>
      <c r="M89" s="157"/>
      <c r="N89" s="148"/>
      <c r="O89" s="148"/>
      <c r="P89" s="148"/>
      <c r="Q89" s="148"/>
      <c r="R89" s="148"/>
      <c r="S89" s="148"/>
      <c r="T89" s="149"/>
      <c r="U89" s="148"/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134</v>
      </c>
      <c r="AF89" s="138">
        <v>0</v>
      </c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x14ac:dyDescent="0.2">
      <c r="A90" s="140" t="s">
        <v>127</v>
      </c>
      <c r="B90" s="147" t="s">
        <v>60</v>
      </c>
      <c r="C90" s="177" t="s">
        <v>61</v>
      </c>
      <c r="D90" s="151"/>
      <c r="E90" s="155"/>
      <c r="F90" s="158"/>
      <c r="G90" s="158">
        <f>SUMIF(AE91:AE92,"&lt;&gt;NOR",G91:G92)</f>
        <v>0</v>
      </c>
      <c r="H90" s="158"/>
      <c r="I90" s="158">
        <f>SUM(I91:I92)</f>
        <v>0</v>
      </c>
      <c r="J90" s="158"/>
      <c r="K90" s="158">
        <f>SUM(K91:K92)</f>
        <v>0</v>
      </c>
      <c r="L90" s="158"/>
      <c r="M90" s="158">
        <f>SUM(M91:M92)</f>
        <v>0</v>
      </c>
      <c r="N90" s="151"/>
      <c r="O90" s="151">
        <f>SUM(O91:O92)</f>
        <v>7.1621600000000001</v>
      </c>
      <c r="P90" s="151"/>
      <c r="Q90" s="151">
        <f>SUM(Q91:Q92)</f>
        <v>0</v>
      </c>
      <c r="R90" s="151"/>
      <c r="S90" s="151"/>
      <c r="T90" s="152"/>
      <c r="U90" s="151">
        <f>SUM(U91:U92)</f>
        <v>7.32</v>
      </c>
      <c r="AE90" t="s">
        <v>128</v>
      </c>
    </row>
    <row r="91" spans="1:60" ht="22.5" outlineLevel="1" x14ac:dyDescent="0.2">
      <c r="A91" s="139">
        <v>28</v>
      </c>
      <c r="B91" s="146" t="s">
        <v>238</v>
      </c>
      <c r="C91" s="175" t="s">
        <v>239</v>
      </c>
      <c r="D91" s="148" t="s">
        <v>131</v>
      </c>
      <c r="E91" s="153">
        <v>2.8365</v>
      </c>
      <c r="F91" s="156"/>
      <c r="G91" s="157">
        <f>ROUND(E91*F91,2)</f>
        <v>0</v>
      </c>
      <c r="H91" s="156"/>
      <c r="I91" s="157">
        <f>ROUND(E91*H91,2)</f>
        <v>0</v>
      </c>
      <c r="J91" s="156"/>
      <c r="K91" s="157">
        <f>ROUND(E91*J91,2)</f>
        <v>0</v>
      </c>
      <c r="L91" s="157">
        <v>21</v>
      </c>
      <c r="M91" s="157">
        <f>G91*(1+L91/100)</f>
        <v>0</v>
      </c>
      <c r="N91" s="148">
        <v>2.5249999999999999</v>
      </c>
      <c r="O91" s="148">
        <f>ROUND(E91*N91,5)</f>
        <v>7.1621600000000001</v>
      </c>
      <c r="P91" s="148">
        <v>0</v>
      </c>
      <c r="Q91" s="148">
        <f>ROUND(E91*P91,5)</f>
        <v>0</v>
      </c>
      <c r="R91" s="148"/>
      <c r="S91" s="148"/>
      <c r="T91" s="149">
        <v>2.58</v>
      </c>
      <c r="U91" s="148">
        <f>ROUND(E91*T91,2)</f>
        <v>7.32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132</v>
      </c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">
      <c r="A92" s="139"/>
      <c r="B92" s="146"/>
      <c r="C92" s="176" t="s">
        <v>240</v>
      </c>
      <c r="D92" s="150"/>
      <c r="E92" s="154">
        <v>2.8365</v>
      </c>
      <c r="F92" s="157"/>
      <c r="G92" s="157"/>
      <c r="H92" s="157"/>
      <c r="I92" s="157"/>
      <c r="J92" s="157"/>
      <c r="K92" s="157"/>
      <c r="L92" s="157"/>
      <c r="M92" s="157"/>
      <c r="N92" s="148"/>
      <c r="O92" s="148"/>
      <c r="P92" s="148"/>
      <c r="Q92" s="148"/>
      <c r="R92" s="148"/>
      <c r="S92" s="148"/>
      <c r="T92" s="149"/>
      <c r="U92" s="148"/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134</v>
      </c>
      <c r="AF92" s="138">
        <v>0</v>
      </c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x14ac:dyDescent="0.2">
      <c r="A93" s="140" t="s">
        <v>127</v>
      </c>
      <c r="B93" s="147" t="s">
        <v>62</v>
      </c>
      <c r="C93" s="177" t="s">
        <v>63</v>
      </c>
      <c r="D93" s="151"/>
      <c r="E93" s="155"/>
      <c r="F93" s="158"/>
      <c r="G93" s="158">
        <f>SUMIF(AE94:AE113,"&lt;&gt;NOR",G94:G113)</f>
        <v>0</v>
      </c>
      <c r="H93" s="158"/>
      <c r="I93" s="158">
        <f>SUM(I94:I113)</f>
        <v>0</v>
      </c>
      <c r="J93" s="158"/>
      <c r="K93" s="158">
        <f>SUM(K94:K113)</f>
        <v>0</v>
      </c>
      <c r="L93" s="158"/>
      <c r="M93" s="158">
        <f>SUM(M94:M113)</f>
        <v>0</v>
      </c>
      <c r="N93" s="151"/>
      <c r="O93" s="151">
        <f>SUM(O94:O113)</f>
        <v>2.6202800000000002</v>
      </c>
      <c r="P93" s="151"/>
      <c r="Q93" s="151">
        <f>SUM(Q94:Q113)</f>
        <v>0</v>
      </c>
      <c r="R93" s="151"/>
      <c r="S93" s="151"/>
      <c r="T93" s="152"/>
      <c r="U93" s="151">
        <f>SUM(U94:U113)</f>
        <v>82.93</v>
      </c>
      <c r="AE93" t="s">
        <v>128</v>
      </c>
    </row>
    <row r="94" spans="1:60" outlineLevel="1" x14ac:dyDescent="0.2">
      <c r="A94" s="139">
        <v>29</v>
      </c>
      <c r="B94" s="146" t="s">
        <v>241</v>
      </c>
      <c r="C94" s="175" t="s">
        <v>242</v>
      </c>
      <c r="D94" s="148" t="s">
        <v>243</v>
      </c>
      <c r="E94" s="153">
        <v>30</v>
      </c>
      <c r="F94" s="156"/>
      <c r="G94" s="157">
        <f>ROUND(E94*F94,2)</f>
        <v>0</v>
      </c>
      <c r="H94" s="156"/>
      <c r="I94" s="157">
        <f>ROUND(E94*H94,2)</f>
        <v>0</v>
      </c>
      <c r="J94" s="156"/>
      <c r="K94" s="157">
        <f>ROUND(E94*J94,2)</f>
        <v>0</v>
      </c>
      <c r="L94" s="157">
        <v>21</v>
      </c>
      <c r="M94" s="157">
        <f>G94*(1+L94/100)</f>
        <v>0</v>
      </c>
      <c r="N94" s="148">
        <v>4.1279999999999997E-2</v>
      </c>
      <c r="O94" s="148">
        <f>ROUND(E94*N94,5)</f>
        <v>1.2383999999999999</v>
      </c>
      <c r="P94" s="148">
        <v>0</v>
      </c>
      <c r="Q94" s="148">
        <f>ROUND(E94*P94,5)</f>
        <v>0</v>
      </c>
      <c r="R94" s="148"/>
      <c r="S94" s="148"/>
      <c r="T94" s="149">
        <v>0.76</v>
      </c>
      <c r="U94" s="148">
        <f>ROUND(E94*T94,2)</f>
        <v>22.8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132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">
      <c r="A95" s="139"/>
      <c r="B95" s="146"/>
      <c r="C95" s="176" t="s">
        <v>244</v>
      </c>
      <c r="D95" s="150"/>
      <c r="E95" s="154">
        <v>30</v>
      </c>
      <c r="F95" s="157"/>
      <c r="G95" s="157"/>
      <c r="H95" s="157"/>
      <c r="I95" s="157"/>
      <c r="J95" s="157"/>
      <c r="K95" s="157"/>
      <c r="L95" s="157"/>
      <c r="M95" s="157"/>
      <c r="N95" s="148"/>
      <c r="O95" s="148"/>
      <c r="P95" s="148"/>
      <c r="Q95" s="148"/>
      <c r="R95" s="148"/>
      <c r="S95" s="148"/>
      <c r="T95" s="149"/>
      <c r="U95" s="148"/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134</v>
      </c>
      <c r="AF95" s="138">
        <v>0</v>
      </c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">
      <c r="A96" s="139"/>
      <c r="B96" s="146"/>
      <c r="C96" s="176" t="s">
        <v>198</v>
      </c>
      <c r="D96" s="150"/>
      <c r="E96" s="154"/>
      <c r="F96" s="157"/>
      <c r="G96" s="157"/>
      <c r="H96" s="157"/>
      <c r="I96" s="157"/>
      <c r="J96" s="157"/>
      <c r="K96" s="157"/>
      <c r="L96" s="157"/>
      <c r="M96" s="157"/>
      <c r="N96" s="148"/>
      <c r="O96" s="148"/>
      <c r="P96" s="148"/>
      <c r="Q96" s="148"/>
      <c r="R96" s="148"/>
      <c r="S96" s="148"/>
      <c r="T96" s="149"/>
      <c r="U96" s="148"/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134</v>
      </c>
      <c r="AF96" s="138">
        <v>0</v>
      </c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outlineLevel="1" x14ac:dyDescent="0.2">
      <c r="A97" s="139"/>
      <c r="B97" s="146"/>
      <c r="C97" s="176" t="s">
        <v>198</v>
      </c>
      <c r="D97" s="150"/>
      <c r="E97" s="154"/>
      <c r="F97" s="157"/>
      <c r="G97" s="157"/>
      <c r="H97" s="157"/>
      <c r="I97" s="157"/>
      <c r="J97" s="157"/>
      <c r="K97" s="157"/>
      <c r="L97" s="157"/>
      <c r="M97" s="157"/>
      <c r="N97" s="148"/>
      <c r="O97" s="148"/>
      <c r="P97" s="148"/>
      <c r="Q97" s="148"/>
      <c r="R97" s="148"/>
      <c r="S97" s="148"/>
      <c r="T97" s="149"/>
      <c r="U97" s="148"/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134</v>
      </c>
      <c r="AF97" s="138">
        <v>0</v>
      </c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2">
      <c r="A98" s="139">
        <v>30</v>
      </c>
      <c r="B98" s="146" t="s">
        <v>245</v>
      </c>
      <c r="C98" s="175" t="s">
        <v>246</v>
      </c>
      <c r="D98" s="148" t="s">
        <v>243</v>
      </c>
      <c r="E98" s="153">
        <v>1</v>
      </c>
      <c r="F98" s="156"/>
      <c r="G98" s="157">
        <f>ROUND(E98*F98,2)</f>
        <v>0</v>
      </c>
      <c r="H98" s="156"/>
      <c r="I98" s="157">
        <f>ROUND(E98*H98,2)</f>
        <v>0</v>
      </c>
      <c r="J98" s="156"/>
      <c r="K98" s="157">
        <f>ROUND(E98*J98,2)</f>
        <v>0</v>
      </c>
      <c r="L98" s="157">
        <v>21</v>
      </c>
      <c r="M98" s="157">
        <f>G98*(1+L98/100)</f>
        <v>0</v>
      </c>
      <c r="N98" s="148">
        <v>9.0700000000000003E-2</v>
      </c>
      <c r="O98" s="148">
        <f>ROUND(E98*N98,5)</f>
        <v>9.0700000000000003E-2</v>
      </c>
      <c r="P98" s="148">
        <v>0</v>
      </c>
      <c r="Q98" s="148">
        <f>ROUND(E98*P98,5)</f>
        <v>0</v>
      </c>
      <c r="R98" s="148"/>
      <c r="S98" s="148"/>
      <c r="T98" s="149">
        <v>1.27</v>
      </c>
      <c r="U98" s="148">
        <f>ROUND(E98*T98,2)</f>
        <v>1.27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132</v>
      </c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">
      <c r="A99" s="139">
        <v>31</v>
      </c>
      <c r="B99" s="146" t="s">
        <v>247</v>
      </c>
      <c r="C99" s="175" t="s">
        <v>248</v>
      </c>
      <c r="D99" s="148" t="s">
        <v>166</v>
      </c>
      <c r="E99" s="153">
        <v>204</v>
      </c>
      <c r="F99" s="156"/>
      <c r="G99" s="157">
        <f>ROUND(E99*F99,2)</f>
        <v>0</v>
      </c>
      <c r="H99" s="156"/>
      <c r="I99" s="157">
        <f>ROUND(E99*H99,2)</f>
        <v>0</v>
      </c>
      <c r="J99" s="156"/>
      <c r="K99" s="157">
        <f>ROUND(E99*J99,2)</f>
        <v>0</v>
      </c>
      <c r="L99" s="157">
        <v>21</v>
      </c>
      <c r="M99" s="157">
        <f>G99*(1+L99/100)</f>
        <v>0</v>
      </c>
      <c r="N99" s="148">
        <v>1E-4</v>
      </c>
      <c r="O99" s="148">
        <f>ROUND(E99*N99,5)</f>
        <v>2.0400000000000001E-2</v>
      </c>
      <c r="P99" s="148">
        <v>0</v>
      </c>
      <c r="Q99" s="148">
        <f>ROUND(E99*P99,5)</f>
        <v>0</v>
      </c>
      <c r="R99" s="148"/>
      <c r="S99" s="148"/>
      <c r="T99" s="149">
        <v>0.2</v>
      </c>
      <c r="U99" s="148">
        <f>ROUND(E99*T99,2)</f>
        <v>40.799999999999997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132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ht="22.5" outlineLevel="1" x14ac:dyDescent="0.2">
      <c r="A100" s="139"/>
      <c r="B100" s="146"/>
      <c r="C100" s="176" t="s">
        <v>249</v>
      </c>
      <c r="D100" s="150"/>
      <c r="E100" s="154">
        <v>155.4</v>
      </c>
      <c r="F100" s="157"/>
      <c r="G100" s="157"/>
      <c r="H100" s="157"/>
      <c r="I100" s="157"/>
      <c r="J100" s="157"/>
      <c r="K100" s="157"/>
      <c r="L100" s="157"/>
      <c r="M100" s="157"/>
      <c r="N100" s="148"/>
      <c r="O100" s="148"/>
      <c r="P100" s="148"/>
      <c r="Q100" s="148"/>
      <c r="R100" s="148"/>
      <c r="S100" s="148"/>
      <c r="T100" s="149"/>
      <c r="U100" s="14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134</v>
      </c>
      <c r="AF100" s="138">
        <v>0</v>
      </c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">
      <c r="A101" s="139"/>
      <c r="B101" s="146"/>
      <c r="C101" s="176" t="s">
        <v>250</v>
      </c>
      <c r="D101" s="150"/>
      <c r="E101" s="154">
        <v>18.5</v>
      </c>
      <c r="F101" s="157"/>
      <c r="G101" s="157"/>
      <c r="H101" s="157"/>
      <c r="I101" s="157"/>
      <c r="J101" s="157"/>
      <c r="K101" s="157"/>
      <c r="L101" s="157"/>
      <c r="M101" s="157"/>
      <c r="N101" s="148"/>
      <c r="O101" s="148"/>
      <c r="P101" s="148"/>
      <c r="Q101" s="148"/>
      <c r="R101" s="148"/>
      <c r="S101" s="148"/>
      <c r="T101" s="149"/>
      <c r="U101" s="14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134</v>
      </c>
      <c r="AF101" s="138">
        <v>0</v>
      </c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ht="22.5" outlineLevel="1" x14ac:dyDescent="0.2">
      <c r="A102" s="139"/>
      <c r="B102" s="146"/>
      <c r="C102" s="176" t="s">
        <v>251</v>
      </c>
      <c r="D102" s="150"/>
      <c r="E102" s="154">
        <v>28</v>
      </c>
      <c r="F102" s="157"/>
      <c r="G102" s="157"/>
      <c r="H102" s="157"/>
      <c r="I102" s="157"/>
      <c r="J102" s="157"/>
      <c r="K102" s="157"/>
      <c r="L102" s="157"/>
      <c r="M102" s="157"/>
      <c r="N102" s="148"/>
      <c r="O102" s="148"/>
      <c r="P102" s="148"/>
      <c r="Q102" s="148"/>
      <c r="R102" s="148"/>
      <c r="S102" s="148"/>
      <c r="T102" s="149"/>
      <c r="U102" s="14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134</v>
      </c>
      <c r="AF102" s="138">
        <v>0</v>
      </c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">
      <c r="A103" s="139"/>
      <c r="B103" s="146"/>
      <c r="C103" s="176" t="s">
        <v>252</v>
      </c>
      <c r="D103" s="150"/>
      <c r="E103" s="154">
        <v>2.1</v>
      </c>
      <c r="F103" s="157"/>
      <c r="G103" s="157"/>
      <c r="H103" s="157"/>
      <c r="I103" s="157"/>
      <c r="J103" s="157"/>
      <c r="K103" s="157"/>
      <c r="L103" s="157"/>
      <c r="M103" s="157"/>
      <c r="N103" s="148"/>
      <c r="O103" s="148"/>
      <c r="P103" s="148"/>
      <c r="Q103" s="148"/>
      <c r="R103" s="148"/>
      <c r="S103" s="148"/>
      <c r="T103" s="149"/>
      <c r="U103" s="14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134</v>
      </c>
      <c r="AF103" s="138">
        <v>0</v>
      </c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">
      <c r="A104" s="139">
        <v>32</v>
      </c>
      <c r="B104" s="146" t="s">
        <v>253</v>
      </c>
      <c r="C104" s="175" t="s">
        <v>254</v>
      </c>
      <c r="D104" s="148" t="s">
        <v>243</v>
      </c>
      <c r="E104" s="153">
        <v>4</v>
      </c>
      <c r="F104" s="156"/>
      <c r="G104" s="157">
        <f t="shared" ref="G104:G111" si="0">ROUND(E104*F104,2)</f>
        <v>0</v>
      </c>
      <c r="H104" s="156"/>
      <c r="I104" s="157">
        <f t="shared" ref="I104:I111" si="1">ROUND(E104*H104,2)</f>
        <v>0</v>
      </c>
      <c r="J104" s="156"/>
      <c r="K104" s="157">
        <f t="shared" ref="K104:K111" si="2">ROUND(E104*J104,2)</f>
        <v>0</v>
      </c>
      <c r="L104" s="157">
        <v>21</v>
      </c>
      <c r="M104" s="157">
        <f t="shared" ref="M104:M111" si="3">G104*(1+L104/100)</f>
        <v>0</v>
      </c>
      <c r="N104" s="148">
        <v>2.4E-2</v>
      </c>
      <c r="O104" s="148">
        <f t="shared" ref="O104:O111" si="4">ROUND(E104*N104,5)</f>
        <v>9.6000000000000002E-2</v>
      </c>
      <c r="P104" s="148">
        <v>0</v>
      </c>
      <c r="Q104" s="148">
        <f t="shared" ref="Q104:Q111" si="5">ROUND(E104*P104,5)</f>
        <v>0</v>
      </c>
      <c r="R104" s="148"/>
      <c r="S104" s="148"/>
      <c r="T104" s="149">
        <v>0</v>
      </c>
      <c r="U104" s="148">
        <f t="shared" ref="U104:U111" si="6">ROUND(E104*T104,2)</f>
        <v>0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255</v>
      </c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ht="22.5" outlineLevel="1" x14ac:dyDescent="0.2">
      <c r="A105" s="139">
        <v>33</v>
      </c>
      <c r="B105" s="146" t="s">
        <v>256</v>
      </c>
      <c r="C105" s="175" t="s">
        <v>257</v>
      </c>
      <c r="D105" s="148" t="s">
        <v>243</v>
      </c>
      <c r="E105" s="153">
        <v>3</v>
      </c>
      <c r="F105" s="156"/>
      <c r="G105" s="157">
        <f t="shared" si="0"/>
        <v>0</v>
      </c>
      <c r="H105" s="156"/>
      <c r="I105" s="157">
        <f t="shared" si="1"/>
        <v>0</v>
      </c>
      <c r="J105" s="156"/>
      <c r="K105" s="157">
        <f t="shared" si="2"/>
        <v>0</v>
      </c>
      <c r="L105" s="157">
        <v>21</v>
      </c>
      <c r="M105" s="157">
        <f t="shared" si="3"/>
        <v>0</v>
      </c>
      <c r="N105" s="148">
        <v>2.4E-2</v>
      </c>
      <c r="O105" s="148">
        <f t="shared" si="4"/>
        <v>7.1999999999999995E-2</v>
      </c>
      <c r="P105" s="148">
        <v>0</v>
      </c>
      <c r="Q105" s="148">
        <f t="shared" si="5"/>
        <v>0</v>
      </c>
      <c r="R105" s="148"/>
      <c r="S105" s="148"/>
      <c r="T105" s="149">
        <v>0</v>
      </c>
      <c r="U105" s="148">
        <f t="shared" si="6"/>
        <v>0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255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">
      <c r="A106" s="139">
        <v>34</v>
      </c>
      <c r="B106" s="146" t="s">
        <v>258</v>
      </c>
      <c r="C106" s="175" t="s">
        <v>259</v>
      </c>
      <c r="D106" s="148" t="s">
        <v>243</v>
      </c>
      <c r="E106" s="153">
        <v>6</v>
      </c>
      <c r="F106" s="156"/>
      <c r="G106" s="157">
        <f t="shared" si="0"/>
        <v>0</v>
      </c>
      <c r="H106" s="156"/>
      <c r="I106" s="157">
        <f t="shared" si="1"/>
        <v>0</v>
      </c>
      <c r="J106" s="156"/>
      <c r="K106" s="157">
        <f t="shared" si="2"/>
        <v>0</v>
      </c>
      <c r="L106" s="157">
        <v>21</v>
      </c>
      <c r="M106" s="157">
        <f t="shared" si="3"/>
        <v>0</v>
      </c>
      <c r="N106" s="148">
        <v>0.02</v>
      </c>
      <c r="O106" s="148">
        <f t="shared" si="4"/>
        <v>0.12</v>
      </c>
      <c r="P106" s="148">
        <v>0</v>
      </c>
      <c r="Q106" s="148">
        <f t="shared" si="5"/>
        <v>0</v>
      </c>
      <c r="R106" s="148"/>
      <c r="S106" s="148"/>
      <c r="T106" s="149">
        <v>0</v>
      </c>
      <c r="U106" s="148">
        <f t="shared" si="6"/>
        <v>0</v>
      </c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255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">
      <c r="A107" s="139">
        <v>35</v>
      </c>
      <c r="B107" s="146" t="s">
        <v>260</v>
      </c>
      <c r="C107" s="175" t="s">
        <v>261</v>
      </c>
      <c r="D107" s="148" t="s">
        <v>243</v>
      </c>
      <c r="E107" s="153">
        <v>3</v>
      </c>
      <c r="F107" s="156"/>
      <c r="G107" s="157">
        <f t="shared" si="0"/>
        <v>0</v>
      </c>
      <c r="H107" s="156"/>
      <c r="I107" s="157">
        <f t="shared" si="1"/>
        <v>0</v>
      </c>
      <c r="J107" s="156"/>
      <c r="K107" s="157">
        <f t="shared" si="2"/>
        <v>0</v>
      </c>
      <c r="L107" s="157">
        <v>21</v>
      </c>
      <c r="M107" s="157">
        <f t="shared" si="3"/>
        <v>0</v>
      </c>
      <c r="N107" s="148">
        <v>1.0999999999999999E-2</v>
      </c>
      <c r="O107" s="148">
        <f t="shared" si="4"/>
        <v>3.3000000000000002E-2</v>
      </c>
      <c r="P107" s="148">
        <v>0</v>
      </c>
      <c r="Q107" s="148">
        <f t="shared" si="5"/>
        <v>0</v>
      </c>
      <c r="R107" s="148"/>
      <c r="S107" s="148"/>
      <c r="T107" s="149">
        <v>0</v>
      </c>
      <c r="U107" s="148">
        <f t="shared" si="6"/>
        <v>0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255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">
      <c r="A108" s="139">
        <v>36</v>
      </c>
      <c r="B108" s="146" t="s">
        <v>262</v>
      </c>
      <c r="C108" s="175" t="s">
        <v>263</v>
      </c>
      <c r="D108" s="148" t="s">
        <v>243</v>
      </c>
      <c r="E108" s="153">
        <v>16</v>
      </c>
      <c r="F108" s="156"/>
      <c r="G108" s="157">
        <f t="shared" si="0"/>
        <v>0</v>
      </c>
      <c r="H108" s="156"/>
      <c r="I108" s="157">
        <f t="shared" si="1"/>
        <v>0</v>
      </c>
      <c r="J108" s="156"/>
      <c r="K108" s="157">
        <f t="shared" si="2"/>
        <v>0</v>
      </c>
      <c r="L108" s="157">
        <v>21</v>
      </c>
      <c r="M108" s="157">
        <f t="shared" si="3"/>
        <v>0</v>
      </c>
      <c r="N108" s="148">
        <v>2.9000000000000001E-2</v>
      </c>
      <c r="O108" s="148">
        <f t="shared" si="4"/>
        <v>0.46400000000000002</v>
      </c>
      <c r="P108" s="148">
        <v>0</v>
      </c>
      <c r="Q108" s="148">
        <f t="shared" si="5"/>
        <v>0</v>
      </c>
      <c r="R108" s="148"/>
      <c r="S108" s="148"/>
      <c r="T108" s="149">
        <v>0</v>
      </c>
      <c r="U108" s="148">
        <f t="shared" si="6"/>
        <v>0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255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ht="22.5" outlineLevel="1" x14ac:dyDescent="0.2">
      <c r="A109" s="139">
        <v>37</v>
      </c>
      <c r="B109" s="146" t="s">
        <v>264</v>
      </c>
      <c r="C109" s="175" t="s">
        <v>265</v>
      </c>
      <c r="D109" s="148" t="s">
        <v>243</v>
      </c>
      <c r="E109" s="153">
        <v>1</v>
      </c>
      <c r="F109" s="156"/>
      <c r="G109" s="157">
        <f t="shared" si="0"/>
        <v>0</v>
      </c>
      <c r="H109" s="156"/>
      <c r="I109" s="157">
        <f t="shared" si="1"/>
        <v>0</v>
      </c>
      <c r="J109" s="156"/>
      <c r="K109" s="157">
        <f t="shared" si="2"/>
        <v>0</v>
      </c>
      <c r="L109" s="157">
        <v>21</v>
      </c>
      <c r="M109" s="157">
        <f t="shared" si="3"/>
        <v>0</v>
      </c>
      <c r="N109" s="148">
        <v>8.5000000000000006E-2</v>
      </c>
      <c r="O109" s="148">
        <f t="shared" si="4"/>
        <v>8.5000000000000006E-2</v>
      </c>
      <c r="P109" s="148">
        <v>0</v>
      </c>
      <c r="Q109" s="148">
        <f t="shared" si="5"/>
        <v>0</v>
      </c>
      <c r="R109" s="148"/>
      <c r="S109" s="148"/>
      <c r="T109" s="149">
        <v>0</v>
      </c>
      <c r="U109" s="148">
        <f t="shared" si="6"/>
        <v>0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255</v>
      </c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ht="22.5" outlineLevel="1" x14ac:dyDescent="0.2">
      <c r="A110" s="139">
        <v>38</v>
      </c>
      <c r="B110" s="146" t="s">
        <v>266</v>
      </c>
      <c r="C110" s="175" t="s">
        <v>267</v>
      </c>
      <c r="D110" s="148" t="s">
        <v>243</v>
      </c>
      <c r="E110" s="153">
        <v>1</v>
      </c>
      <c r="F110" s="156"/>
      <c r="G110" s="157">
        <f t="shared" si="0"/>
        <v>0</v>
      </c>
      <c r="H110" s="156"/>
      <c r="I110" s="157">
        <f t="shared" si="1"/>
        <v>0</v>
      </c>
      <c r="J110" s="156"/>
      <c r="K110" s="157">
        <f t="shared" si="2"/>
        <v>0</v>
      </c>
      <c r="L110" s="157">
        <v>21</v>
      </c>
      <c r="M110" s="157">
        <f t="shared" si="3"/>
        <v>0</v>
      </c>
      <c r="N110" s="148">
        <v>0.08</v>
      </c>
      <c r="O110" s="148">
        <f t="shared" si="4"/>
        <v>0.08</v>
      </c>
      <c r="P110" s="148">
        <v>0</v>
      </c>
      <c r="Q110" s="148">
        <f t="shared" si="5"/>
        <v>0</v>
      </c>
      <c r="R110" s="148"/>
      <c r="S110" s="148"/>
      <c r="T110" s="149">
        <v>0</v>
      </c>
      <c r="U110" s="148">
        <f t="shared" si="6"/>
        <v>0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255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ht="22.5" outlineLevel="1" x14ac:dyDescent="0.2">
      <c r="A111" s="139">
        <v>39</v>
      </c>
      <c r="B111" s="146" t="s">
        <v>268</v>
      </c>
      <c r="C111" s="175" t="s">
        <v>269</v>
      </c>
      <c r="D111" s="148" t="s">
        <v>166</v>
      </c>
      <c r="E111" s="153">
        <v>43</v>
      </c>
      <c r="F111" s="156"/>
      <c r="G111" s="157">
        <f t="shared" si="0"/>
        <v>0</v>
      </c>
      <c r="H111" s="156"/>
      <c r="I111" s="157">
        <f t="shared" si="1"/>
        <v>0</v>
      </c>
      <c r="J111" s="156"/>
      <c r="K111" s="157">
        <f t="shared" si="2"/>
        <v>0</v>
      </c>
      <c r="L111" s="157">
        <v>21</v>
      </c>
      <c r="M111" s="157">
        <f t="shared" si="3"/>
        <v>0</v>
      </c>
      <c r="N111" s="148">
        <v>7.4599999999999996E-3</v>
      </c>
      <c r="O111" s="148">
        <f t="shared" si="4"/>
        <v>0.32078000000000001</v>
      </c>
      <c r="P111" s="148">
        <v>0</v>
      </c>
      <c r="Q111" s="148">
        <f t="shared" si="5"/>
        <v>0</v>
      </c>
      <c r="R111" s="148"/>
      <c r="S111" s="148"/>
      <c r="T111" s="149">
        <v>0.42</v>
      </c>
      <c r="U111" s="148">
        <f t="shared" si="6"/>
        <v>18.059999999999999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132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">
      <c r="A112" s="139"/>
      <c r="B112" s="146"/>
      <c r="C112" s="176" t="s">
        <v>270</v>
      </c>
      <c r="D112" s="150"/>
      <c r="E112" s="154">
        <v>32.700000000000003</v>
      </c>
      <c r="F112" s="157"/>
      <c r="G112" s="157"/>
      <c r="H112" s="157"/>
      <c r="I112" s="157"/>
      <c r="J112" s="157"/>
      <c r="K112" s="157"/>
      <c r="L112" s="157"/>
      <c r="M112" s="157"/>
      <c r="N112" s="148"/>
      <c r="O112" s="148"/>
      <c r="P112" s="148"/>
      <c r="Q112" s="148"/>
      <c r="R112" s="148"/>
      <c r="S112" s="148"/>
      <c r="T112" s="149"/>
      <c r="U112" s="14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134</v>
      </c>
      <c r="AF112" s="138">
        <v>0</v>
      </c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">
      <c r="A113" s="139"/>
      <c r="B113" s="146"/>
      <c r="C113" s="176" t="s">
        <v>271</v>
      </c>
      <c r="D113" s="150"/>
      <c r="E113" s="154">
        <v>10.3</v>
      </c>
      <c r="F113" s="157"/>
      <c r="G113" s="157"/>
      <c r="H113" s="157"/>
      <c r="I113" s="157"/>
      <c r="J113" s="157"/>
      <c r="K113" s="157"/>
      <c r="L113" s="157"/>
      <c r="M113" s="157"/>
      <c r="N113" s="148"/>
      <c r="O113" s="148"/>
      <c r="P113" s="148"/>
      <c r="Q113" s="148"/>
      <c r="R113" s="148"/>
      <c r="S113" s="148"/>
      <c r="T113" s="149"/>
      <c r="U113" s="14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134</v>
      </c>
      <c r="AF113" s="138">
        <v>0</v>
      </c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x14ac:dyDescent="0.2">
      <c r="A114" s="140" t="s">
        <v>127</v>
      </c>
      <c r="B114" s="147" t="s">
        <v>64</v>
      </c>
      <c r="C114" s="177" t="s">
        <v>65</v>
      </c>
      <c r="D114" s="151"/>
      <c r="E114" s="155"/>
      <c r="F114" s="158"/>
      <c r="G114" s="158">
        <f>SUMIF(AE115:AE119,"&lt;&gt;NOR",G115:G119)</f>
        <v>0</v>
      </c>
      <c r="H114" s="158"/>
      <c r="I114" s="158">
        <f>SUM(I115:I119)</f>
        <v>0</v>
      </c>
      <c r="J114" s="158"/>
      <c r="K114" s="158">
        <f>SUM(K115:K119)</f>
        <v>0</v>
      </c>
      <c r="L114" s="158"/>
      <c r="M114" s="158">
        <f>SUM(M115:M119)</f>
        <v>0</v>
      </c>
      <c r="N114" s="151"/>
      <c r="O114" s="151">
        <f>SUM(O115:O119)</f>
        <v>0.57320000000000004</v>
      </c>
      <c r="P114" s="151"/>
      <c r="Q114" s="151">
        <f>SUM(Q115:Q119)</f>
        <v>0</v>
      </c>
      <c r="R114" s="151"/>
      <c r="S114" s="151"/>
      <c r="T114" s="152"/>
      <c r="U114" s="151">
        <f>SUM(U115:U119)</f>
        <v>25.17</v>
      </c>
      <c r="AE114" t="s">
        <v>128</v>
      </c>
    </row>
    <row r="115" spans="1:60" outlineLevel="1" x14ac:dyDescent="0.2">
      <c r="A115" s="139">
        <v>40</v>
      </c>
      <c r="B115" s="146" t="s">
        <v>272</v>
      </c>
      <c r="C115" s="175" t="s">
        <v>273</v>
      </c>
      <c r="D115" s="148" t="s">
        <v>162</v>
      </c>
      <c r="E115" s="153">
        <v>96.825000000000003</v>
      </c>
      <c r="F115" s="156"/>
      <c r="G115" s="157">
        <f>ROUND(E115*F115,2)</f>
        <v>0</v>
      </c>
      <c r="H115" s="156"/>
      <c r="I115" s="157">
        <f>ROUND(E115*H115,2)</f>
        <v>0</v>
      </c>
      <c r="J115" s="156"/>
      <c r="K115" s="157">
        <f>ROUND(E115*J115,2)</f>
        <v>0</v>
      </c>
      <c r="L115" s="157">
        <v>21</v>
      </c>
      <c r="M115" s="157">
        <f>G115*(1+L115/100)</f>
        <v>0</v>
      </c>
      <c r="N115" s="148">
        <v>5.9199999999999999E-3</v>
      </c>
      <c r="O115" s="148">
        <f>ROUND(E115*N115,5)</f>
        <v>0.57320000000000004</v>
      </c>
      <c r="P115" s="148">
        <v>0</v>
      </c>
      <c r="Q115" s="148">
        <f>ROUND(E115*P115,5)</f>
        <v>0</v>
      </c>
      <c r="R115" s="148"/>
      <c r="S115" s="148"/>
      <c r="T115" s="149">
        <v>0.26</v>
      </c>
      <c r="U115" s="148">
        <f>ROUND(E115*T115,2)</f>
        <v>25.17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132</v>
      </c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ht="22.5" outlineLevel="1" x14ac:dyDescent="0.2">
      <c r="A116" s="139"/>
      <c r="B116" s="146"/>
      <c r="C116" s="176" t="s">
        <v>274</v>
      </c>
      <c r="D116" s="150"/>
      <c r="E116" s="154">
        <v>96.825000000000003</v>
      </c>
      <c r="F116" s="157"/>
      <c r="G116" s="157"/>
      <c r="H116" s="157"/>
      <c r="I116" s="157"/>
      <c r="J116" s="157"/>
      <c r="K116" s="157"/>
      <c r="L116" s="157"/>
      <c r="M116" s="157"/>
      <c r="N116" s="148"/>
      <c r="O116" s="148"/>
      <c r="P116" s="148"/>
      <c r="Q116" s="148"/>
      <c r="R116" s="148"/>
      <c r="S116" s="148"/>
      <c r="T116" s="149"/>
      <c r="U116" s="14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134</v>
      </c>
      <c r="AF116" s="138">
        <v>0</v>
      </c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">
      <c r="A117" s="139"/>
      <c r="B117" s="146"/>
      <c r="C117" s="176" t="s">
        <v>198</v>
      </c>
      <c r="D117" s="150"/>
      <c r="E117" s="154"/>
      <c r="F117" s="157"/>
      <c r="G117" s="157"/>
      <c r="H117" s="157"/>
      <c r="I117" s="157"/>
      <c r="J117" s="157"/>
      <c r="K117" s="157"/>
      <c r="L117" s="157"/>
      <c r="M117" s="157"/>
      <c r="N117" s="148"/>
      <c r="O117" s="148"/>
      <c r="P117" s="148"/>
      <c r="Q117" s="148"/>
      <c r="R117" s="148"/>
      <c r="S117" s="148"/>
      <c r="T117" s="149"/>
      <c r="U117" s="14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134</v>
      </c>
      <c r="AF117" s="138">
        <v>0</v>
      </c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">
      <c r="A118" s="139"/>
      <c r="B118" s="146"/>
      <c r="C118" s="176" t="s">
        <v>198</v>
      </c>
      <c r="D118" s="150"/>
      <c r="E118" s="154"/>
      <c r="F118" s="157"/>
      <c r="G118" s="157"/>
      <c r="H118" s="157"/>
      <c r="I118" s="157"/>
      <c r="J118" s="157"/>
      <c r="K118" s="157"/>
      <c r="L118" s="157"/>
      <c r="M118" s="157"/>
      <c r="N118" s="148"/>
      <c r="O118" s="148"/>
      <c r="P118" s="148"/>
      <c r="Q118" s="148"/>
      <c r="R118" s="148"/>
      <c r="S118" s="148"/>
      <c r="T118" s="149"/>
      <c r="U118" s="14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134</v>
      </c>
      <c r="AF118" s="138">
        <v>0</v>
      </c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">
      <c r="A119" s="139"/>
      <c r="B119" s="146"/>
      <c r="C119" s="176" t="s">
        <v>198</v>
      </c>
      <c r="D119" s="150"/>
      <c r="E119" s="154"/>
      <c r="F119" s="157"/>
      <c r="G119" s="157"/>
      <c r="H119" s="157"/>
      <c r="I119" s="157"/>
      <c r="J119" s="157"/>
      <c r="K119" s="157"/>
      <c r="L119" s="157"/>
      <c r="M119" s="157"/>
      <c r="N119" s="148"/>
      <c r="O119" s="148"/>
      <c r="P119" s="148"/>
      <c r="Q119" s="148"/>
      <c r="R119" s="148"/>
      <c r="S119" s="148"/>
      <c r="T119" s="149"/>
      <c r="U119" s="14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134</v>
      </c>
      <c r="AF119" s="138">
        <v>0</v>
      </c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x14ac:dyDescent="0.2">
      <c r="A120" s="140" t="s">
        <v>127</v>
      </c>
      <c r="B120" s="147" t="s">
        <v>66</v>
      </c>
      <c r="C120" s="177" t="s">
        <v>67</v>
      </c>
      <c r="D120" s="151"/>
      <c r="E120" s="155"/>
      <c r="F120" s="158"/>
      <c r="G120" s="158">
        <f>SUMIF(AE121:AE122,"&lt;&gt;NOR",G121:G122)</f>
        <v>0</v>
      </c>
      <c r="H120" s="158"/>
      <c r="I120" s="158">
        <f>SUM(I121:I122)</f>
        <v>0</v>
      </c>
      <c r="J120" s="158"/>
      <c r="K120" s="158">
        <f>SUM(K121:K122)</f>
        <v>0</v>
      </c>
      <c r="L120" s="158"/>
      <c r="M120" s="158">
        <f>SUM(M121:M122)</f>
        <v>0</v>
      </c>
      <c r="N120" s="151"/>
      <c r="O120" s="151">
        <f>SUM(O121:O122)</f>
        <v>4.0000000000000001E-3</v>
      </c>
      <c r="P120" s="151"/>
      <c r="Q120" s="151">
        <f>SUM(Q121:Q122)</f>
        <v>0</v>
      </c>
      <c r="R120" s="151"/>
      <c r="S120" s="151"/>
      <c r="T120" s="152"/>
      <c r="U120" s="151">
        <f>SUM(U121:U122)</f>
        <v>5</v>
      </c>
      <c r="AE120" t="s">
        <v>128</v>
      </c>
    </row>
    <row r="121" spans="1:60" ht="22.5" outlineLevel="1" x14ac:dyDescent="0.2">
      <c r="A121" s="139">
        <v>41</v>
      </c>
      <c r="B121" s="146" t="s">
        <v>275</v>
      </c>
      <c r="C121" s="175" t="s">
        <v>276</v>
      </c>
      <c r="D121" s="148" t="s">
        <v>243</v>
      </c>
      <c r="E121" s="153">
        <v>2</v>
      </c>
      <c r="F121" s="156"/>
      <c r="G121" s="157">
        <f>ROUND(E121*F121,2)</f>
        <v>0</v>
      </c>
      <c r="H121" s="156"/>
      <c r="I121" s="157">
        <f>ROUND(E121*H121,2)</f>
        <v>0</v>
      </c>
      <c r="J121" s="156"/>
      <c r="K121" s="157">
        <f>ROUND(E121*J121,2)</f>
        <v>0</v>
      </c>
      <c r="L121" s="157">
        <v>21</v>
      </c>
      <c r="M121" s="157">
        <f>G121*(1+L121/100)</f>
        <v>0</v>
      </c>
      <c r="N121" s="148">
        <v>2.0000000000000001E-4</v>
      </c>
      <c r="O121" s="148">
        <f>ROUND(E121*N121,5)</f>
        <v>4.0000000000000002E-4</v>
      </c>
      <c r="P121" s="148">
        <v>0</v>
      </c>
      <c r="Q121" s="148">
        <f>ROUND(E121*P121,5)</f>
        <v>0</v>
      </c>
      <c r="R121" s="148"/>
      <c r="S121" s="148"/>
      <c r="T121" s="149">
        <v>0.25</v>
      </c>
      <c r="U121" s="148">
        <f>ROUND(E121*T121,2)</f>
        <v>0.5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132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ht="22.5" outlineLevel="1" x14ac:dyDescent="0.2">
      <c r="A122" s="139">
        <v>42</v>
      </c>
      <c r="B122" s="146" t="s">
        <v>277</v>
      </c>
      <c r="C122" s="175" t="s">
        <v>278</v>
      </c>
      <c r="D122" s="148" t="s">
        <v>243</v>
      </c>
      <c r="E122" s="153">
        <v>18</v>
      </c>
      <c r="F122" s="156"/>
      <c r="G122" s="157">
        <f>ROUND(E122*F122,2)</f>
        <v>0</v>
      </c>
      <c r="H122" s="156"/>
      <c r="I122" s="157">
        <f>ROUND(E122*H122,2)</f>
        <v>0</v>
      </c>
      <c r="J122" s="156"/>
      <c r="K122" s="157">
        <f>ROUND(E122*J122,2)</f>
        <v>0</v>
      </c>
      <c r="L122" s="157">
        <v>21</v>
      </c>
      <c r="M122" s="157">
        <f>G122*(1+L122/100)</f>
        <v>0</v>
      </c>
      <c r="N122" s="148">
        <v>2.0000000000000001E-4</v>
      </c>
      <c r="O122" s="148">
        <f>ROUND(E122*N122,5)</f>
        <v>3.5999999999999999E-3</v>
      </c>
      <c r="P122" s="148">
        <v>0</v>
      </c>
      <c r="Q122" s="148">
        <f>ROUND(E122*P122,5)</f>
        <v>0</v>
      </c>
      <c r="R122" s="148"/>
      <c r="S122" s="148"/>
      <c r="T122" s="149">
        <v>0.25</v>
      </c>
      <c r="U122" s="148">
        <f>ROUND(E122*T122,2)</f>
        <v>4.5</v>
      </c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132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x14ac:dyDescent="0.2">
      <c r="A123" s="140" t="s">
        <v>127</v>
      </c>
      <c r="B123" s="147" t="s">
        <v>68</v>
      </c>
      <c r="C123" s="177" t="s">
        <v>69</v>
      </c>
      <c r="D123" s="151"/>
      <c r="E123" s="155"/>
      <c r="F123" s="158"/>
      <c r="G123" s="158">
        <f>SUMIF(AE124:AE145,"&lt;&gt;NOR",G124:G145)</f>
        <v>0</v>
      </c>
      <c r="H123" s="158"/>
      <c r="I123" s="158">
        <f>SUM(I124:I145)</f>
        <v>0</v>
      </c>
      <c r="J123" s="158"/>
      <c r="K123" s="158">
        <f>SUM(K124:K145)</f>
        <v>0</v>
      </c>
      <c r="L123" s="158"/>
      <c r="M123" s="158">
        <f>SUM(M124:M145)</f>
        <v>0</v>
      </c>
      <c r="N123" s="151"/>
      <c r="O123" s="151">
        <f>SUM(O124:O145)</f>
        <v>7.1319999999999995E-2</v>
      </c>
      <c r="P123" s="151"/>
      <c r="Q123" s="151">
        <f>SUM(Q124:Q145)</f>
        <v>13.26036</v>
      </c>
      <c r="R123" s="151"/>
      <c r="S123" s="151"/>
      <c r="T123" s="152"/>
      <c r="U123" s="151">
        <f>SUM(U124:U145)</f>
        <v>50.94</v>
      </c>
      <c r="AE123" t="s">
        <v>128</v>
      </c>
    </row>
    <row r="124" spans="1:60" ht="22.5" outlineLevel="1" x14ac:dyDescent="0.2">
      <c r="A124" s="139">
        <v>43</v>
      </c>
      <c r="B124" s="146" t="s">
        <v>279</v>
      </c>
      <c r="C124" s="175" t="s">
        <v>280</v>
      </c>
      <c r="D124" s="148" t="s">
        <v>131</v>
      </c>
      <c r="E124" s="153">
        <v>4.8875000000000002</v>
      </c>
      <c r="F124" s="156"/>
      <c r="G124" s="157">
        <f>ROUND(E124*F124,2)</f>
        <v>0</v>
      </c>
      <c r="H124" s="156"/>
      <c r="I124" s="157">
        <f>ROUND(E124*H124,2)</f>
        <v>0</v>
      </c>
      <c r="J124" s="156"/>
      <c r="K124" s="157">
        <f>ROUND(E124*J124,2)</f>
        <v>0</v>
      </c>
      <c r="L124" s="157">
        <v>21</v>
      </c>
      <c r="M124" s="157">
        <f>G124*(1+L124/100)</f>
        <v>0</v>
      </c>
      <c r="N124" s="148">
        <v>0</v>
      </c>
      <c r="O124" s="148">
        <f>ROUND(E124*N124,5)</f>
        <v>0</v>
      </c>
      <c r="P124" s="148">
        <v>2.2000000000000002</v>
      </c>
      <c r="Q124" s="148">
        <f>ROUND(E124*P124,5)</f>
        <v>10.7525</v>
      </c>
      <c r="R124" s="148"/>
      <c r="S124" s="148"/>
      <c r="T124" s="149">
        <v>4.66</v>
      </c>
      <c r="U124" s="148">
        <f>ROUND(E124*T124,2)</f>
        <v>22.78</v>
      </c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132</v>
      </c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ht="22.5" outlineLevel="1" x14ac:dyDescent="0.2">
      <c r="A125" s="139"/>
      <c r="B125" s="146"/>
      <c r="C125" s="176" t="s">
        <v>281</v>
      </c>
      <c r="D125" s="150"/>
      <c r="E125" s="154">
        <v>1.9775</v>
      </c>
      <c r="F125" s="157"/>
      <c r="G125" s="157"/>
      <c r="H125" s="157"/>
      <c r="I125" s="157"/>
      <c r="J125" s="157"/>
      <c r="K125" s="157"/>
      <c r="L125" s="157"/>
      <c r="M125" s="157"/>
      <c r="N125" s="148"/>
      <c r="O125" s="148"/>
      <c r="P125" s="148"/>
      <c r="Q125" s="148"/>
      <c r="R125" s="148"/>
      <c r="S125" s="148"/>
      <c r="T125" s="149"/>
      <c r="U125" s="14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134</v>
      </c>
      <c r="AF125" s="138">
        <v>0</v>
      </c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ht="22.5" outlineLevel="1" x14ac:dyDescent="0.2">
      <c r="A126" s="139"/>
      <c r="B126" s="146"/>
      <c r="C126" s="176" t="s">
        <v>282</v>
      </c>
      <c r="D126" s="150"/>
      <c r="E126" s="154">
        <v>2.91</v>
      </c>
      <c r="F126" s="157"/>
      <c r="G126" s="157"/>
      <c r="H126" s="157"/>
      <c r="I126" s="157"/>
      <c r="J126" s="157"/>
      <c r="K126" s="157"/>
      <c r="L126" s="157"/>
      <c r="M126" s="157"/>
      <c r="N126" s="148"/>
      <c r="O126" s="148"/>
      <c r="P126" s="148"/>
      <c r="Q126" s="148"/>
      <c r="R126" s="148"/>
      <c r="S126" s="148"/>
      <c r="T126" s="149"/>
      <c r="U126" s="14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134</v>
      </c>
      <c r="AF126" s="138">
        <v>0</v>
      </c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">
      <c r="A127" s="139">
        <v>44</v>
      </c>
      <c r="B127" s="146" t="s">
        <v>283</v>
      </c>
      <c r="C127" s="175" t="s">
        <v>284</v>
      </c>
      <c r="D127" s="148" t="s">
        <v>243</v>
      </c>
      <c r="E127" s="153">
        <v>10</v>
      </c>
      <c r="F127" s="156"/>
      <c r="G127" s="157">
        <f>ROUND(E127*F127,2)</f>
        <v>0</v>
      </c>
      <c r="H127" s="156"/>
      <c r="I127" s="157">
        <f>ROUND(E127*H127,2)</f>
        <v>0</v>
      </c>
      <c r="J127" s="156"/>
      <c r="K127" s="157">
        <f>ROUND(E127*J127,2)</f>
        <v>0</v>
      </c>
      <c r="L127" s="157">
        <v>21</v>
      </c>
      <c r="M127" s="157">
        <f>G127*(1+L127/100)</f>
        <v>0</v>
      </c>
      <c r="N127" s="148">
        <v>0</v>
      </c>
      <c r="O127" s="148">
        <f>ROUND(E127*N127,5)</f>
        <v>0</v>
      </c>
      <c r="P127" s="148">
        <v>0</v>
      </c>
      <c r="Q127" s="148">
        <f>ROUND(E127*P127,5)</f>
        <v>0</v>
      </c>
      <c r="R127" s="148"/>
      <c r="S127" s="148"/>
      <c r="T127" s="149">
        <v>0.03</v>
      </c>
      <c r="U127" s="148">
        <f>ROUND(E127*T127,2)</f>
        <v>0.3</v>
      </c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132</v>
      </c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">
      <c r="A128" s="139"/>
      <c r="B128" s="146"/>
      <c r="C128" s="176" t="s">
        <v>285</v>
      </c>
      <c r="D128" s="150"/>
      <c r="E128" s="154">
        <v>10</v>
      </c>
      <c r="F128" s="157"/>
      <c r="G128" s="157"/>
      <c r="H128" s="157"/>
      <c r="I128" s="157"/>
      <c r="J128" s="157"/>
      <c r="K128" s="157"/>
      <c r="L128" s="157"/>
      <c r="M128" s="157"/>
      <c r="N128" s="148"/>
      <c r="O128" s="148"/>
      <c r="P128" s="148"/>
      <c r="Q128" s="148"/>
      <c r="R128" s="148"/>
      <c r="S128" s="148"/>
      <c r="T128" s="149"/>
      <c r="U128" s="14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134</v>
      </c>
      <c r="AF128" s="138">
        <v>0</v>
      </c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">
      <c r="A129" s="139"/>
      <c r="B129" s="146"/>
      <c r="C129" s="176" t="s">
        <v>198</v>
      </c>
      <c r="D129" s="150"/>
      <c r="E129" s="154"/>
      <c r="F129" s="157"/>
      <c r="G129" s="157"/>
      <c r="H129" s="157"/>
      <c r="I129" s="157"/>
      <c r="J129" s="157"/>
      <c r="K129" s="157"/>
      <c r="L129" s="157"/>
      <c r="M129" s="157"/>
      <c r="N129" s="148"/>
      <c r="O129" s="148"/>
      <c r="P129" s="148"/>
      <c r="Q129" s="148"/>
      <c r="R129" s="148"/>
      <c r="S129" s="148"/>
      <c r="T129" s="149"/>
      <c r="U129" s="14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134</v>
      </c>
      <c r="AF129" s="138">
        <v>0</v>
      </c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">
      <c r="A130" s="139">
        <v>45</v>
      </c>
      <c r="B130" s="146" t="s">
        <v>286</v>
      </c>
      <c r="C130" s="175" t="s">
        <v>287</v>
      </c>
      <c r="D130" s="148" t="s">
        <v>243</v>
      </c>
      <c r="E130" s="153">
        <v>36</v>
      </c>
      <c r="F130" s="156"/>
      <c r="G130" s="157">
        <f>ROUND(E130*F130,2)</f>
        <v>0</v>
      </c>
      <c r="H130" s="156"/>
      <c r="I130" s="157">
        <f>ROUND(E130*H130,2)</f>
        <v>0</v>
      </c>
      <c r="J130" s="156"/>
      <c r="K130" s="157">
        <f>ROUND(E130*J130,2)</f>
        <v>0</v>
      </c>
      <c r="L130" s="157">
        <v>21</v>
      </c>
      <c r="M130" s="157">
        <f>G130*(1+L130/100)</f>
        <v>0</v>
      </c>
      <c r="N130" s="148">
        <v>0</v>
      </c>
      <c r="O130" s="148">
        <f>ROUND(E130*N130,5)</f>
        <v>0</v>
      </c>
      <c r="P130" s="148">
        <v>0</v>
      </c>
      <c r="Q130" s="148">
        <f>ROUND(E130*P130,5)</f>
        <v>0</v>
      </c>
      <c r="R130" s="148"/>
      <c r="S130" s="148"/>
      <c r="T130" s="149">
        <v>0.06</v>
      </c>
      <c r="U130" s="148">
        <f>ROUND(E130*T130,2)</f>
        <v>2.16</v>
      </c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132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">
      <c r="A131" s="139"/>
      <c r="B131" s="146"/>
      <c r="C131" s="176" t="s">
        <v>288</v>
      </c>
      <c r="D131" s="150"/>
      <c r="E131" s="154">
        <v>36</v>
      </c>
      <c r="F131" s="157"/>
      <c r="G131" s="157"/>
      <c r="H131" s="157"/>
      <c r="I131" s="157"/>
      <c r="J131" s="157"/>
      <c r="K131" s="157"/>
      <c r="L131" s="157"/>
      <c r="M131" s="157"/>
      <c r="N131" s="148"/>
      <c r="O131" s="148"/>
      <c r="P131" s="148"/>
      <c r="Q131" s="148"/>
      <c r="R131" s="148"/>
      <c r="S131" s="148"/>
      <c r="T131" s="149"/>
      <c r="U131" s="14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134</v>
      </c>
      <c r="AF131" s="138">
        <v>0</v>
      </c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">
      <c r="A132" s="139">
        <v>46</v>
      </c>
      <c r="B132" s="146" t="s">
        <v>289</v>
      </c>
      <c r="C132" s="175" t="s">
        <v>290</v>
      </c>
      <c r="D132" s="148" t="s">
        <v>243</v>
      </c>
      <c r="E132" s="153">
        <v>1</v>
      </c>
      <c r="F132" s="156"/>
      <c r="G132" s="157">
        <f>ROUND(E132*F132,2)</f>
        <v>0</v>
      </c>
      <c r="H132" s="156"/>
      <c r="I132" s="157">
        <f>ROUND(E132*H132,2)</f>
        <v>0</v>
      </c>
      <c r="J132" s="156"/>
      <c r="K132" s="157">
        <f>ROUND(E132*J132,2)</f>
        <v>0</v>
      </c>
      <c r="L132" s="157">
        <v>21</v>
      </c>
      <c r="M132" s="157">
        <f>G132*(1+L132/100)</f>
        <v>0</v>
      </c>
      <c r="N132" s="148">
        <v>0</v>
      </c>
      <c r="O132" s="148">
        <f>ROUND(E132*N132,5)</f>
        <v>0</v>
      </c>
      <c r="P132" s="148">
        <v>0</v>
      </c>
      <c r="Q132" s="148">
        <f>ROUND(E132*P132,5)</f>
        <v>0</v>
      </c>
      <c r="R132" s="148"/>
      <c r="S132" s="148"/>
      <c r="T132" s="149">
        <v>0.05</v>
      </c>
      <c r="U132" s="148">
        <f>ROUND(E132*T132,2)</f>
        <v>0.05</v>
      </c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132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">
      <c r="A133" s="139">
        <v>47</v>
      </c>
      <c r="B133" s="146" t="s">
        <v>291</v>
      </c>
      <c r="C133" s="175" t="s">
        <v>292</v>
      </c>
      <c r="D133" s="148" t="s">
        <v>243</v>
      </c>
      <c r="E133" s="153">
        <v>2</v>
      </c>
      <c r="F133" s="156"/>
      <c r="G133" s="157">
        <f>ROUND(E133*F133,2)</f>
        <v>0</v>
      </c>
      <c r="H133" s="156"/>
      <c r="I133" s="157">
        <f>ROUND(E133*H133,2)</f>
        <v>0</v>
      </c>
      <c r="J133" s="156"/>
      <c r="K133" s="157">
        <f>ROUND(E133*J133,2)</f>
        <v>0</v>
      </c>
      <c r="L133" s="157">
        <v>21</v>
      </c>
      <c r="M133" s="157">
        <f>G133*(1+L133/100)</f>
        <v>0</v>
      </c>
      <c r="N133" s="148">
        <v>0</v>
      </c>
      <c r="O133" s="148">
        <f>ROUND(E133*N133,5)</f>
        <v>0</v>
      </c>
      <c r="P133" s="148">
        <v>0</v>
      </c>
      <c r="Q133" s="148">
        <f>ROUND(E133*P133,5)</f>
        <v>0</v>
      </c>
      <c r="R133" s="148"/>
      <c r="S133" s="148"/>
      <c r="T133" s="149">
        <v>0.09</v>
      </c>
      <c r="U133" s="148">
        <f>ROUND(E133*T133,2)</f>
        <v>0.18</v>
      </c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132</v>
      </c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">
      <c r="A134" s="139">
        <v>48</v>
      </c>
      <c r="B134" s="146" t="s">
        <v>293</v>
      </c>
      <c r="C134" s="175" t="s">
        <v>294</v>
      </c>
      <c r="D134" s="148" t="s">
        <v>162</v>
      </c>
      <c r="E134" s="153">
        <v>7</v>
      </c>
      <c r="F134" s="156"/>
      <c r="G134" s="157">
        <f>ROUND(E134*F134,2)</f>
        <v>0</v>
      </c>
      <c r="H134" s="156"/>
      <c r="I134" s="157">
        <f>ROUND(E134*H134,2)</f>
        <v>0</v>
      </c>
      <c r="J134" s="156"/>
      <c r="K134" s="157">
        <f>ROUND(E134*J134,2)</f>
        <v>0</v>
      </c>
      <c r="L134" s="157">
        <v>21</v>
      </c>
      <c r="M134" s="157">
        <f>G134*(1+L134/100)</f>
        <v>0</v>
      </c>
      <c r="N134" s="148">
        <v>2.1900000000000001E-3</v>
      </c>
      <c r="O134" s="148">
        <f>ROUND(E134*N134,5)</f>
        <v>1.533E-2</v>
      </c>
      <c r="P134" s="148">
        <v>4.1000000000000002E-2</v>
      </c>
      <c r="Q134" s="148">
        <f>ROUND(E134*P134,5)</f>
        <v>0.28699999999999998</v>
      </c>
      <c r="R134" s="148"/>
      <c r="S134" s="148"/>
      <c r="T134" s="149">
        <v>0.52</v>
      </c>
      <c r="U134" s="148">
        <f>ROUND(E134*T134,2)</f>
        <v>3.64</v>
      </c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132</v>
      </c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">
      <c r="A135" s="139"/>
      <c r="B135" s="146"/>
      <c r="C135" s="176" t="s">
        <v>295</v>
      </c>
      <c r="D135" s="150"/>
      <c r="E135" s="154">
        <v>2.14</v>
      </c>
      <c r="F135" s="157"/>
      <c r="G135" s="157"/>
      <c r="H135" s="157"/>
      <c r="I135" s="157"/>
      <c r="J135" s="157"/>
      <c r="K135" s="157"/>
      <c r="L135" s="157"/>
      <c r="M135" s="157"/>
      <c r="N135" s="148"/>
      <c r="O135" s="148"/>
      <c r="P135" s="148"/>
      <c r="Q135" s="148"/>
      <c r="R135" s="148"/>
      <c r="S135" s="148"/>
      <c r="T135" s="149"/>
      <c r="U135" s="14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134</v>
      </c>
      <c r="AF135" s="138">
        <v>0</v>
      </c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ht="22.5" outlineLevel="1" x14ac:dyDescent="0.2">
      <c r="A136" s="139"/>
      <c r="B136" s="146"/>
      <c r="C136" s="176" t="s">
        <v>185</v>
      </c>
      <c r="D136" s="150"/>
      <c r="E136" s="154">
        <v>4.8600000000000003</v>
      </c>
      <c r="F136" s="157"/>
      <c r="G136" s="157"/>
      <c r="H136" s="157"/>
      <c r="I136" s="157"/>
      <c r="J136" s="157"/>
      <c r="K136" s="157"/>
      <c r="L136" s="157"/>
      <c r="M136" s="157"/>
      <c r="N136" s="148"/>
      <c r="O136" s="148"/>
      <c r="P136" s="148"/>
      <c r="Q136" s="148"/>
      <c r="R136" s="148"/>
      <c r="S136" s="148"/>
      <c r="T136" s="149"/>
      <c r="U136" s="14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134</v>
      </c>
      <c r="AF136" s="138">
        <v>0</v>
      </c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">
      <c r="A137" s="139">
        <v>49</v>
      </c>
      <c r="B137" s="146" t="s">
        <v>296</v>
      </c>
      <c r="C137" s="175" t="s">
        <v>297</v>
      </c>
      <c r="D137" s="148" t="s">
        <v>162</v>
      </c>
      <c r="E137" s="153">
        <v>52.29</v>
      </c>
      <c r="F137" s="156"/>
      <c r="G137" s="157">
        <f>ROUND(E137*F137,2)</f>
        <v>0</v>
      </c>
      <c r="H137" s="156"/>
      <c r="I137" s="157">
        <f>ROUND(E137*H137,2)</f>
        <v>0</v>
      </c>
      <c r="J137" s="156"/>
      <c r="K137" s="157">
        <f>ROUND(E137*J137,2)</f>
        <v>0</v>
      </c>
      <c r="L137" s="157">
        <v>21</v>
      </c>
      <c r="M137" s="157">
        <f>G137*(1+L137/100)</f>
        <v>0</v>
      </c>
      <c r="N137" s="148">
        <v>1E-3</v>
      </c>
      <c r="O137" s="148">
        <f>ROUND(E137*N137,5)</f>
        <v>5.2290000000000003E-2</v>
      </c>
      <c r="P137" s="148">
        <v>3.1E-2</v>
      </c>
      <c r="Q137" s="148">
        <f>ROUND(E137*P137,5)</f>
        <v>1.6209899999999999</v>
      </c>
      <c r="R137" s="148"/>
      <c r="S137" s="148"/>
      <c r="T137" s="149">
        <v>0.33</v>
      </c>
      <c r="U137" s="148">
        <f>ROUND(E137*T137,2)</f>
        <v>17.260000000000002</v>
      </c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 t="s">
        <v>132</v>
      </c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">
      <c r="A138" s="139"/>
      <c r="B138" s="146"/>
      <c r="C138" s="176" t="s">
        <v>298</v>
      </c>
      <c r="D138" s="150"/>
      <c r="E138" s="154">
        <v>52.29</v>
      </c>
      <c r="F138" s="157"/>
      <c r="G138" s="157"/>
      <c r="H138" s="157"/>
      <c r="I138" s="157"/>
      <c r="J138" s="157"/>
      <c r="K138" s="157"/>
      <c r="L138" s="157"/>
      <c r="M138" s="157"/>
      <c r="N138" s="148"/>
      <c r="O138" s="148"/>
      <c r="P138" s="148"/>
      <c r="Q138" s="148"/>
      <c r="R138" s="148"/>
      <c r="S138" s="148"/>
      <c r="T138" s="149"/>
      <c r="U138" s="14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134</v>
      </c>
      <c r="AF138" s="138">
        <v>0</v>
      </c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ht="22.5" outlineLevel="1" x14ac:dyDescent="0.2">
      <c r="A139" s="139">
        <v>50</v>
      </c>
      <c r="B139" s="146" t="s">
        <v>299</v>
      </c>
      <c r="C139" s="175" t="s">
        <v>300</v>
      </c>
      <c r="D139" s="148" t="s">
        <v>162</v>
      </c>
      <c r="E139" s="153">
        <v>4.125</v>
      </c>
      <c r="F139" s="156"/>
      <c r="G139" s="157">
        <f>ROUND(E139*F139,2)</f>
        <v>0</v>
      </c>
      <c r="H139" s="156"/>
      <c r="I139" s="157">
        <f>ROUND(E139*H139,2)</f>
        <v>0</v>
      </c>
      <c r="J139" s="156"/>
      <c r="K139" s="157">
        <f>ROUND(E139*J139,2)</f>
        <v>0</v>
      </c>
      <c r="L139" s="157">
        <v>21</v>
      </c>
      <c r="M139" s="157">
        <f>G139*(1+L139/100)</f>
        <v>0</v>
      </c>
      <c r="N139" s="148">
        <v>8.1999999999999998E-4</v>
      </c>
      <c r="O139" s="148">
        <f>ROUND(E139*N139,5)</f>
        <v>3.3800000000000002E-3</v>
      </c>
      <c r="P139" s="148">
        <v>2.3E-2</v>
      </c>
      <c r="Q139" s="148">
        <f>ROUND(E139*P139,5)</f>
        <v>9.4880000000000006E-2</v>
      </c>
      <c r="R139" s="148"/>
      <c r="S139" s="148"/>
      <c r="T139" s="149">
        <v>0.21</v>
      </c>
      <c r="U139" s="148">
        <f>ROUND(E139*T139,2)</f>
        <v>0.87</v>
      </c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 t="s">
        <v>132</v>
      </c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">
      <c r="A140" s="139"/>
      <c r="B140" s="146"/>
      <c r="C140" s="176" t="s">
        <v>301</v>
      </c>
      <c r="D140" s="150"/>
      <c r="E140" s="154">
        <v>4.125</v>
      </c>
      <c r="F140" s="157"/>
      <c r="G140" s="157"/>
      <c r="H140" s="157"/>
      <c r="I140" s="157"/>
      <c r="J140" s="157"/>
      <c r="K140" s="157"/>
      <c r="L140" s="157"/>
      <c r="M140" s="157"/>
      <c r="N140" s="148"/>
      <c r="O140" s="148"/>
      <c r="P140" s="148"/>
      <c r="Q140" s="148"/>
      <c r="R140" s="148"/>
      <c r="S140" s="148"/>
      <c r="T140" s="149"/>
      <c r="U140" s="14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 t="s">
        <v>134</v>
      </c>
      <c r="AF140" s="138">
        <v>0</v>
      </c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">
      <c r="A141" s="139">
        <v>51</v>
      </c>
      <c r="B141" s="146" t="s">
        <v>302</v>
      </c>
      <c r="C141" s="175" t="s">
        <v>303</v>
      </c>
      <c r="D141" s="148" t="s">
        <v>166</v>
      </c>
      <c r="E141" s="153">
        <v>43</v>
      </c>
      <c r="F141" s="156"/>
      <c r="G141" s="157">
        <f>ROUND(E141*F141,2)</f>
        <v>0</v>
      </c>
      <c r="H141" s="156"/>
      <c r="I141" s="157">
        <f>ROUND(E141*H141,2)</f>
        <v>0</v>
      </c>
      <c r="J141" s="156"/>
      <c r="K141" s="157">
        <f>ROUND(E141*J141,2)</f>
        <v>0</v>
      </c>
      <c r="L141" s="157">
        <v>21</v>
      </c>
      <c r="M141" s="157">
        <f>G141*(1+L141/100)</f>
        <v>0</v>
      </c>
      <c r="N141" s="148">
        <v>0</v>
      </c>
      <c r="O141" s="148">
        <f>ROUND(E141*N141,5)</f>
        <v>0</v>
      </c>
      <c r="P141" s="148">
        <v>1.1129999999999999E-2</v>
      </c>
      <c r="Q141" s="148">
        <f>ROUND(E141*P141,5)</f>
        <v>0.47859000000000002</v>
      </c>
      <c r="R141" s="148"/>
      <c r="S141" s="148"/>
      <c r="T141" s="149">
        <v>0.08</v>
      </c>
      <c r="U141" s="148">
        <f>ROUND(E141*T141,2)</f>
        <v>3.44</v>
      </c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132</v>
      </c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">
      <c r="A142" s="139"/>
      <c r="B142" s="146"/>
      <c r="C142" s="176" t="s">
        <v>304</v>
      </c>
      <c r="D142" s="150"/>
      <c r="E142" s="154">
        <v>32.700000000000003</v>
      </c>
      <c r="F142" s="157"/>
      <c r="G142" s="157"/>
      <c r="H142" s="157"/>
      <c r="I142" s="157"/>
      <c r="J142" s="157"/>
      <c r="K142" s="157"/>
      <c r="L142" s="157"/>
      <c r="M142" s="157"/>
      <c r="N142" s="148"/>
      <c r="O142" s="148"/>
      <c r="P142" s="148"/>
      <c r="Q142" s="148"/>
      <c r="R142" s="148"/>
      <c r="S142" s="148"/>
      <c r="T142" s="149"/>
      <c r="U142" s="14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134</v>
      </c>
      <c r="AF142" s="138">
        <v>0</v>
      </c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">
      <c r="A143" s="139"/>
      <c r="B143" s="146"/>
      <c r="C143" s="176" t="s">
        <v>271</v>
      </c>
      <c r="D143" s="150"/>
      <c r="E143" s="154">
        <v>10.3</v>
      </c>
      <c r="F143" s="157"/>
      <c r="G143" s="157"/>
      <c r="H143" s="157"/>
      <c r="I143" s="157"/>
      <c r="J143" s="157"/>
      <c r="K143" s="157"/>
      <c r="L143" s="157"/>
      <c r="M143" s="157"/>
      <c r="N143" s="148"/>
      <c r="O143" s="148"/>
      <c r="P143" s="148"/>
      <c r="Q143" s="148"/>
      <c r="R143" s="148"/>
      <c r="S143" s="148"/>
      <c r="T143" s="149"/>
      <c r="U143" s="14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134</v>
      </c>
      <c r="AF143" s="138">
        <v>0</v>
      </c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">
      <c r="A144" s="139">
        <v>52</v>
      </c>
      <c r="B144" s="146" t="s">
        <v>305</v>
      </c>
      <c r="C144" s="175" t="s">
        <v>306</v>
      </c>
      <c r="D144" s="148" t="s">
        <v>162</v>
      </c>
      <c r="E144" s="153">
        <v>0.48</v>
      </c>
      <c r="F144" s="156"/>
      <c r="G144" s="157">
        <f>ROUND(E144*F144,2)</f>
        <v>0</v>
      </c>
      <c r="H144" s="156"/>
      <c r="I144" s="157">
        <f>ROUND(E144*H144,2)</f>
        <v>0</v>
      </c>
      <c r="J144" s="156"/>
      <c r="K144" s="157">
        <f>ROUND(E144*J144,2)</f>
        <v>0</v>
      </c>
      <c r="L144" s="157">
        <v>21</v>
      </c>
      <c r="M144" s="157">
        <f>G144*(1+L144/100)</f>
        <v>0</v>
      </c>
      <c r="N144" s="148">
        <v>6.7000000000000002E-4</v>
      </c>
      <c r="O144" s="148">
        <f>ROUND(E144*N144,5)</f>
        <v>3.2000000000000003E-4</v>
      </c>
      <c r="P144" s="148">
        <v>5.5E-2</v>
      </c>
      <c r="Q144" s="148">
        <f>ROUND(E144*P144,5)</f>
        <v>2.64E-2</v>
      </c>
      <c r="R144" s="148"/>
      <c r="S144" s="148"/>
      <c r="T144" s="149">
        <v>0.53417999999999999</v>
      </c>
      <c r="U144" s="148">
        <f>ROUND(E144*T144,2)</f>
        <v>0.26</v>
      </c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167</v>
      </c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">
      <c r="A145" s="139"/>
      <c r="B145" s="146"/>
      <c r="C145" s="176" t="s">
        <v>307</v>
      </c>
      <c r="D145" s="150"/>
      <c r="E145" s="154">
        <v>0.48</v>
      </c>
      <c r="F145" s="157"/>
      <c r="G145" s="157"/>
      <c r="H145" s="157"/>
      <c r="I145" s="157"/>
      <c r="J145" s="157"/>
      <c r="K145" s="157"/>
      <c r="L145" s="157"/>
      <c r="M145" s="157"/>
      <c r="N145" s="148"/>
      <c r="O145" s="148"/>
      <c r="P145" s="148"/>
      <c r="Q145" s="148"/>
      <c r="R145" s="148"/>
      <c r="S145" s="148"/>
      <c r="T145" s="149"/>
      <c r="U145" s="14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134</v>
      </c>
      <c r="AF145" s="138">
        <v>0</v>
      </c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x14ac:dyDescent="0.2">
      <c r="A146" s="140" t="s">
        <v>127</v>
      </c>
      <c r="B146" s="147" t="s">
        <v>70</v>
      </c>
      <c r="C146" s="177" t="s">
        <v>71</v>
      </c>
      <c r="D146" s="151"/>
      <c r="E146" s="155"/>
      <c r="F146" s="158"/>
      <c r="G146" s="158">
        <f>SUMIF(AE147:AE161,"&lt;&gt;NOR",G147:G161)</f>
        <v>0</v>
      </c>
      <c r="H146" s="158"/>
      <c r="I146" s="158">
        <f>SUM(I147:I161)</f>
        <v>0</v>
      </c>
      <c r="J146" s="158"/>
      <c r="K146" s="158">
        <f>SUM(K147:K161)</f>
        <v>0</v>
      </c>
      <c r="L146" s="158"/>
      <c r="M146" s="158">
        <f>SUM(M147:M161)</f>
        <v>0</v>
      </c>
      <c r="N146" s="151"/>
      <c r="O146" s="151">
        <f>SUM(O147:O161)</f>
        <v>0</v>
      </c>
      <c r="P146" s="151"/>
      <c r="Q146" s="151">
        <f>SUM(Q147:Q161)</f>
        <v>8.9700000000000005E-3</v>
      </c>
      <c r="R146" s="151"/>
      <c r="S146" s="151"/>
      <c r="T146" s="152"/>
      <c r="U146" s="151">
        <f>SUM(U147:U161)</f>
        <v>40.19</v>
      </c>
      <c r="AE146" t="s">
        <v>128</v>
      </c>
    </row>
    <row r="147" spans="1:60" outlineLevel="1" x14ac:dyDescent="0.2">
      <c r="A147" s="139">
        <v>53</v>
      </c>
      <c r="B147" s="146" t="s">
        <v>308</v>
      </c>
      <c r="C147" s="175" t="s">
        <v>309</v>
      </c>
      <c r="D147" s="148" t="s">
        <v>166</v>
      </c>
      <c r="E147" s="153">
        <v>19.5</v>
      </c>
      <c r="F147" s="156"/>
      <c r="G147" s="157">
        <f>ROUND(E147*F147,2)</f>
        <v>0</v>
      </c>
      <c r="H147" s="156"/>
      <c r="I147" s="157">
        <f>ROUND(E147*H147,2)</f>
        <v>0</v>
      </c>
      <c r="J147" s="156"/>
      <c r="K147" s="157">
        <f>ROUND(E147*J147,2)</f>
        <v>0</v>
      </c>
      <c r="L147" s="157">
        <v>21</v>
      </c>
      <c r="M147" s="157">
        <f>G147*(1+L147/100)</f>
        <v>0</v>
      </c>
      <c r="N147" s="148">
        <v>0</v>
      </c>
      <c r="O147" s="148">
        <f>ROUND(E147*N147,5)</f>
        <v>0</v>
      </c>
      <c r="P147" s="148">
        <v>4.6000000000000001E-4</v>
      </c>
      <c r="Q147" s="148">
        <f>ROUND(E147*P147,5)</f>
        <v>8.9700000000000005E-3</v>
      </c>
      <c r="R147" s="148"/>
      <c r="S147" s="148"/>
      <c r="T147" s="149">
        <v>1.35</v>
      </c>
      <c r="U147" s="148">
        <f>ROUND(E147*T147,2)</f>
        <v>26.33</v>
      </c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132</v>
      </c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">
      <c r="A148" s="139"/>
      <c r="B148" s="146"/>
      <c r="C148" s="176" t="s">
        <v>310</v>
      </c>
      <c r="D148" s="150"/>
      <c r="E148" s="154">
        <v>19.5</v>
      </c>
      <c r="F148" s="157"/>
      <c r="G148" s="157"/>
      <c r="H148" s="157"/>
      <c r="I148" s="157"/>
      <c r="J148" s="157"/>
      <c r="K148" s="157"/>
      <c r="L148" s="157"/>
      <c r="M148" s="157"/>
      <c r="N148" s="148"/>
      <c r="O148" s="148"/>
      <c r="P148" s="148"/>
      <c r="Q148" s="148"/>
      <c r="R148" s="148"/>
      <c r="S148" s="148"/>
      <c r="T148" s="149"/>
      <c r="U148" s="14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134</v>
      </c>
      <c r="AF148" s="138">
        <v>0</v>
      </c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">
      <c r="A149" s="139">
        <v>54</v>
      </c>
      <c r="B149" s="146" t="s">
        <v>311</v>
      </c>
      <c r="C149" s="175" t="s">
        <v>312</v>
      </c>
      <c r="D149" s="148" t="s">
        <v>313</v>
      </c>
      <c r="E149" s="153">
        <v>7.3053999999999997</v>
      </c>
      <c r="F149" s="156"/>
      <c r="G149" s="157">
        <f>ROUND(E149*F149,2)</f>
        <v>0</v>
      </c>
      <c r="H149" s="156"/>
      <c r="I149" s="157">
        <f>ROUND(E149*H149,2)</f>
        <v>0</v>
      </c>
      <c r="J149" s="156"/>
      <c r="K149" s="157">
        <f>ROUND(E149*J149,2)</f>
        <v>0</v>
      </c>
      <c r="L149" s="157">
        <v>21</v>
      </c>
      <c r="M149" s="157">
        <f>G149*(1+L149/100)</f>
        <v>0</v>
      </c>
      <c r="N149" s="148">
        <v>0</v>
      </c>
      <c r="O149" s="148">
        <f>ROUND(E149*N149,5)</f>
        <v>0</v>
      </c>
      <c r="P149" s="148">
        <v>0</v>
      </c>
      <c r="Q149" s="148">
        <f>ROUND(E149*P149,5)</f>
        <v>0</v>
      </c>
      <c r="R149" s="148"/>
      <c r="S149" s="148"/>
      <c r="T149" s="149">
        <v>0.93</v>
      </c>
      <c r="U149" s="148">
        <f>ROUND(E149*T149,2)</f>
        <v>6.79</v>
      </c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132</v>
      </c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">
      <c r="A150" s="139"/>
      <c r="B150" s="146"/>
      <c r="C150" s="176" t="s">
        <v>314</v>
      </c>
      <c r="D150" s="150"/>
      <c r="E150" s="154">
        <v>7.3053999999999997</v>
      </c>
      <c r="F150" s="157"/>
      <c r="G150" s="157"/>
      <c r="H150" s="157"/>
      <c r="I150" s="157"/>
      <c r="J150" s="157"/>
      <c r="K150" s="157"/>
      <c r="L150" s="157"/>
      <c r="M150" s="157"/>
      <c r="N150" s="148"/>
      <c r="O150" s="148"/>
      <c r="P150" s="148"/>
      <c r="Q150" s="148"/>
      <c r="R150" s="148"/>
      <c r="S150" s="148"/>
      <c r="T150" s="149"/>
      <c r="U150" s="14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 t="s">
        <v>134</v>
      </c>
      <c r="AF150" s="138">
        <v>0</v>
      </c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">
      <c r="A151" s="139">
        <v>55</v>
      </c>
      <c r="B151" s="146" t="s">
        <v>315</v>
      </c>
      <c r="C151" s="175" t="s">
        <v>316</v>
      </c>
      <c r="D151" s="148" t="s">
        <v>313</v>
      </c>
      <c r="E151" s="153">
        <v>7.3053999999999997</v>
      </c>
      <c r="F151" s="156"/>
      <c r="G151" s="157">
        <f>ROUND(E151*F151,2)</f>
        <v>0</v>
      </c>
      <c r="H151" s="156"/>
      <c r="I151" s="157">
        <f>ROUND(E151*H151,2)</f>
        <v>0</v>
      </c>
      <c r="J151" s="156"/>
      <c r="K151" s="157">
        <f>ROUND(E151*J151,2)</f>
        <v>0</v>
      </c>
      <c r="L151" s="157">
        <v>21</v>
      </c>
      <c r="M151" s="157">
        <f>G151*(1+L151/100)</f>
        <v>0</v>
      </c>
      <c r="N151" s="148">
        <v>0</v>
      </c>
      <c r="O151" s="148">
        <f>ROUND(E151*N151,5)</f>
        <v>0</v>
      </c>
      <c r="P151" s="148">
        <v>0</v>
      </c>
      <c r="Q151" s="148">
        <f>ROUND(E151*P151,5)</f>
        <v>0</v>
      </c>
      <c r="R151" s="148"/>
      <c r="S151" s="148"/>
      <c r="T151" s="149">
        <v>0.08</v>
      </c>
      <c r="U151" s="148">
        <f>ROUND(E151*T151,2)</f>
        <v>0.57999999999999996</v>
      </c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132</v>
      </c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ht="22.5" outlineLevel="1" x14ac:dyDescent="0.2">
      <c r="A152" s="139">
        <v>56</v>
      </c>
      <c r="B152" s="146" t="s">
        <v>317</v>
      </c>
      <c r="C152" s="175" t="s">
        <v>318</v>
      </c>
      <c r="D152" s="148" t="s">
        <v>313</v>
      </c>
      <c r="E152" s="153">
        <v>7.3053999999999997</v>
      </c>
      <c r="F152" s="156"/>
      <c r="G152" s="157">
        <f>ROUND(E152*F152,2)</f>
        <v>0</v>
      </c>
      <c r="H152" s="156"/>
      <c r="I152" s="157">
        <f>ROUND(E152*H152,2)</f>
        <v>0</v>
      </c>
      <c r="J152" s="156"/>
      <c r="K152" s="157">
        <f>ROUND(E152*J152,2)</f>
        <v>0</v>
      </c>
      <c r="L152" s="157">
        <v>21</v>
      </c>
      <c r="M152" s="157">
        <f>G152*(1+L152/100)</f>
        <v>0</v>
      </c>
      <c r="N152" s="148">
        <v>0</v>
      </c>
      <c r="O152" s="148">
        <f>ROUND(E152*N152,5)</f>
        <v>0</v>
      </c>
      <c r="P152" s="148">
        <v>0</v>
      </c>
      <c r="Q152" s="148">
        <f>ROUND(E152*P152,5)</f>
        <v>0</v>
      </c>
      <c r="R152" s="148"/>
      <c r="S152" s="148"/>
      <c r="T152" s="149">
        <v>0</v>
      </c>
      <c r="U152" s="148">
        <f>ROUND(E152*T152,2)</f>
        <v>0</v>
      </c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132</v>
      </c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2">
      <c r="A153" s="139">
        <v>57</v>
      </c>
      <c r="B153" s="146" t="s">
        <v>319</v>
      </c>
      <c r="C153" s="175" t="s">
        <v>320</v>
      </c>
      <c r="D153" s="148" t="s">
        <v>313</v>
      </c>
      <c r="E153" s="153">
        <v>13.2371</v>
      </c>
      <c r="F153" s="156"/>
      <c r="G153" s="157">
        <f>ROUND(E153*F153,2)</f>
        <v>0</v>
      </c>
      <c r="H153" s="156"/>
      <c r="I153" s="157">
        <f>ROUND(E153*H153,2)</f>
        <v>0</v>
      </c>
      <c r="J153" s="156"/>
      <c r="K153" s="157">
        <f>ROUND(E153*J153,2)</f>
        <v>0</v>
      </c>
      <c r="L153" s="157">
        <v>21</v>
      </c>
      <c r="M153" s="157">
        <f>G153*(1+L153/100)</f>
        <v>0</v>
      </c>
      <c r="N153" s="148">
        <v>0</v>
      </c>
      <c r="O153" s="148">
        <f>ROUND(E153*N153,5)</f>
        <v>0</v>
      </c>
      <c r="P153" s="148">
        <v>0</v>
      </c>
      <c r="Q153" s="148">
        <f>ROUND(E153*P153,5)</f>
        <v>0</v>
      </c>
      <c r="R153" s="148"/>
      <c r="S153" s="148"/>
      <c r="T153" s="149">
        <v>0.49</v>
      </c>
      <c r="U153" s="148">
        <f>ROUND(E153*T153,2)</f>
        <v>6.49</v>
      </c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 t="s">
        <v>132</v>
      </c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outlineLevel="1" x14ac:dyDescent="0.2">
      <c r="A154" s="139"/>
      <c r="B154" s="146"/>
      <c r="C154" s="176" t="s">
        <v>321</v>
      </c>
      <c r="D154" s="150"/>
      <c r="E154" s="154">
        <v>13.2371</v>
      </c>
      <c r="F154" s="157"/>
      <c r="G154" s="157"/>
      <c r="H154" s="157"/>
      <c r="I154" s="157"/>
      <c r="J154" s="157"/>
      <c r="K154" s="157"/>
      <c r="L154" s="157"/>
      <c r="M154" s="157"/>
      <c r="N154" s="148"/>
      <c r="O154" s="148"/>
      <c r="P154" s="148"/>
      <c r="Q154" s="148"/>
      <c r="R154" s="148"/>
      <c r="S154" s="148"/>
      <c r="T154" s="149"/>
      <c r="U154" s="14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 t="s">
        <v>134</v>
      </c>
      <c r="AF154" s="138">
        <v>0</v>
      </c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2">
      <c r="A155" s="139">
        <v>58</v>
      </c>
      <c r="B155" s="146" t="s">
        <v>322</v>
      </c>
      <c r="C155" s="175" t="s">
        <v>323</v>
      </c>
      <c r="D155" s="148" t="s">
        <v>313</v>
      </c>
      <c r="E155" s="153">
        <v>79.421999999999997</v>
      </c>
      <c r="F155" s="156"/>
      <c r="G155" s="157">
        <f>ROUND(E155*F155,2)</f>
        <v>0</v>
      </c>
      <c r="H155" s="156"/>
      <c r="I155" s="157">
        <f>ROUND(E155*H155,2)</f>
        <v>0</v>
      </c>
      <c r="J155" s="156"/>
      <c r="K155" s="157">
        <f>ROUND(E155*J155,2)</f>
        <v>0</v>
      </c>
      <c r="L155" s="157">
        <v>21</v>
      </c>
      <c r="M155" s="157">
        <f>G155*(1+L155/100)</f>
        <v>0</v>
      </c>
      <c r="N155" s="148">
        <v>0</v>
      </c>
      <c r="O155" s="148">
        <f>ROUND(E155*N155,5)</f>
        <v>0</v>
      </c>
      <c r="P155" s="148">
        <v>0</v>
      </c>
      <c r="Q155" s="148">
        <f>ROUND(E155*P155,5)</f>
        <v>0</v>
      </c>
      <c r="R155" s="148"/>
      <c r="S155" s="148"/>
      <c r="T155" s="149">
        <v>0</v>
      </c>
      <c r="U155" s="148">
        <f>ROUND(E155*T155,2)</f>
        <v>0</v>
      </c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132</v>
      </c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2">
      <c r="A156" s="139"/>
      <c r="B156" s="146"/>
      <c r="C156" s="176" t="s">
        <v>324</v>
      </c>
      <c r="D156" s="150"/>
      <c r="E156" s="154">
        <v>79.421999999999997</v>
      </c>
      <c r="F156" s="157"/>
      <c r="G156" s="157"/>
      <c r="H156" s="157"/>
      <c r="I156" s="157"/>
      <c r="J156" s="157"/>
      <c r="K156" s="157"/>
      <c r="L156" s="157"/>
      <c r="M156" s="157"/>
      <c r="N156" s="148"/>
      <c r="O156" s="148"/>
      <c r="P156" s="148"/>
      <c r="Q156" s="148"/>
      <c r="R156" s="148"/>
      <c r="S156" s="148"/>
      <c r="T156" s="149"/>
      <c r="U156" s="14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134</v>
      </c>
      <c r="AF156" s="138">
        <v>0</v>
      </c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2">
      <c r="A157" s="139">
        <v>59</v>
      </c>
      <c r="B157" s="146" t="s">
        <v>325</v>
      </c>
      <c r="C157" s="175" t="s">
        <v>326</v>
      </c>
      <c r="D157" s="148" t="s">
        <v>313</v>
      </c>
      <c r="E157" s="153">
        <v>10.7615</v>
      </c>
      <c r="F157" s="156"/>
      <c r="G157" s="157">
        <f>ROUND(E157*F157,2)</f>
        <v>0</v>
      </c>
      <c r="H157" s="156"/>
      <c r="I157" s="157">
        <f>ROUND(E157*H157,2)</f>
        <v>0</v>
      </c>
      <c r="J157" s="156"/>
      <c r="K157" s="157">
        <f>ROUND(E157*J157,2)</f>
        <v>0</v>
      </c>
      <c r="L157" s="157">
        <v>21</v>
      </c>
      <c r="M157" s="157">
        <f>G157*(1+L157/100)</f>
        <v>0</v>
      </c>
      <c r="N157" s="148">
        <v>0</v>
      </c>
      <c r="O157" s="148">
        <f>ROUND(E157*N157,5)</f>
        <v>0</v>
      </c>
      <c r="P157" s="148">
        <v>0</v>
      </c>
      <c r="Q157" s="148">
        <f>ROUND(E157*P157,5)</f>
        <v>0</v>
      </c>
      <c r="R157" s="148"/>
      <c r="S157" s="148"/>
      <c r="T157" s="149">
        <v>0</v>
      </c>
      <c r="U157" s="148">
        <f>ROUND(E157*T157,2)</f>
        <v>0</v>
      </c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132</v>
      </c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outlineLevel="1" x14ac:dyDescent="0.2">
      <c r="A158" s="139"/>
      <c r="B158" s="146"/>
      <c r="C158" s="176" t="s">
        <v>327</v>
      </c>
      <c r="D158" s="150"/>
      <c r="E158" s="154">
        <v>10.7615</v>
      </c>
      <c r="F158" s="157"/>
      <c r="G158" s="157"/>
      <c r="H158" s="157"/>
      <c r="I158" s="157"/>
      <c r="J158" s="157"/>
      <c r="K158" s="157"/>
      <c r="L158" s="157"/>
      <c r="M158" s="157"/>
      <c r="N158" s="148"/>
      <c r="O158" s="148"/>
      <c r="P158" s="148"/>
      <c r="Q158" s="148"/>
      <c r="R158" s="148"/>
      <c r="S158" s="148"/>
      <c r="T158" s="149"/>
      <c r="U158" s="14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 t="s">
        <v>134</v>
      </c>
      <c r="AF158" s="138">
        <v>0</v>
      </c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outlineLevel="1" x14ac:dyDescent="0.2">
      <c r="A159" s="139">
        <v>60</v>
      </c>
      <c r="B159" s="146" t="s">
        <v>328</v>
      </c>
      <c r="C159" s="175" t="s">
        <v>329</v>
      </c>
      <c r="D159" s="148" t="s">
        <v>313</v>
      </c>
      <c r="E159" s="153">
        <v>2.64E-2</v>
      </c>
      <c r="F159" s="156"/>
      <c r="G159" s="157">
        <f>ROUND(E159*F159,2)</f>
        <v>0</v>
      </c>
      <c r="H159" s="156"/>
      <c r="I159" s="157">
        <f>ROUND(E159*H159,2)</f>
        <v>0</v>
      </c>
      <c r="J159" s="156"/>
      <c r="K159" s="157">
        <f>ROUND(E159*J159,2)</f>
        <v>0</v>
      </c>
      <c r="L159" s="157">
        <v>21</v>
      </c>
      <c r="M159" s="157">
        <f>G159*(1+L159/100)</f>
        <v>0</v>
      </c>
      <c r="N159" s="148">
        <v>0</v>
      </c>
      <c r="O159" s="148">
        <f>ROUND(E159*N159,5)</f>
        <v>0</v>
      </c>
      <c r="P159" s="148">
        <v>0</v>
      </c>
      <c r="Q159" s="148">
        <f>ROUND(E159*P159,5)</f>
        <v>0</v>
      </c>
      <c r="R159" s="148"/>
      <c r="S159" s="148"/>
      <c r="T159" s="149">
        <v>0</v>
      </c>
      <c r="U159" s="148">
        <f>ROUND(E159*T159,2)</f>
        <v>0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132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outlineLevel="1" x14ac:dyDescent="0.2">
      <c r="A160" s="139">
        <v>61</v>
      </c>
      <c r="B160" s="146" t="s">
        <v>330</v>
      </c>
      <c r="C160" s="175" t="s">
        <v>331</v>
      </c>
      <c r="D160" s="148" t="s">
        <v>313</v>
      </c>
      <c r="E160" s="153">
        <v>2.4754999999999998</v>
      </c>
      <c r="F160" s="156"/>
      <c r="G160" s="157">
        <f>ROUND(E160*F160,2)</f>
        <v>0</v>
      </c>
      <c r="H160" s="156"/>
      <c r="I160" s="157">
        <f>ROUND(E160*H160,2)</f>
        <v>0</v>
      </c>
      <c r="J160" s="156"/>
      <c r="K160" s="157">
        <f>ROUND(E160*J160,2)</f>
        <v>0</v>
      </c>
      <c r="L160" s="157">
        <v>21</v>
      </c>
      <c r="M160" s="157">
        <f>G160*(1+L160/100)</f>
        <v>0</v>
      </c>
      <c r="N160" s="148">
        <v>0</v>
      </c>
      <c r="O160" s="148">
        <f>ROUND(E160*N160,5)</f>
        <v>0</v>
      </c>
      <c r="P160" s="148">
        <v>0</v>
      </c>
      <c r="Q160" s="148">
        <f>ROUND(E160*P160,5)</f>
        <v>0</v>
      </c>
      <c r="R160" s="148"/>
      <c r="S160" s="148"/>
      <c r="T160" s="149">
        <v>0</v>
      </c>
      <c r="U160" s="148">
        <f>ROUND(E160*T160,2)</f>
        <v>0</v>
      </c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132</v>
      </c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outlineLevel="1" x14ac:dyDescent="0.2">
      <c r="A161" s="139"/>
      <c r="B161" s="146"/>
      <c r="C161" s="176" t="s">
        <v>332</v>
      </c>
      <c r="D161" s="150"/>
      <c r="E161" s="154">
        <v>2.4754999999999998</v>
      </c>
      <c r="F161" s="157"/>
      <c r="G161" s="157"/>
      <c r="H161" s="157"/>
      <c r="I161" s="157"/>
      <c r="J161" s="157"/>
      <c r="K161" s="157"/>
      <c r="L161" s="157"/>
      <c r="M161" s="157"/>
      <c r="N161" s="148"/>
      <c r="O161" s="148"/>
      <c r="P161" s="148"/>
      <c r="Q161" s="148"/>
      <c r="R161" s="148"/>
      <c r="S161" s="148"/>
      <c r="T161" s="149"/>
      <c r="U161" s="14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 t="s">
        <v>134</v>
      </c>
      <c r="AF161" s="138">
        <v>0</v>
      </c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x14ac:dyDescent="0.2">
      <c r="A162" s="140" t="s">
        <v>127</v>
      </c>
      <c r="B162" s="147" t="s">
        <v>72</v>
      </c>
      <c r="C162" s="177" t="s">
        <v>73</v>
      </c>
      <c r="D162" s="151"/>
      <c r="E162" s="155"/>
      <c r="F162" s="158"/>
      <c r="G162" s="158">
        <f>SUMIF(AE163:AE167,"&lt;&gt;NOR",G163:G167)</f>
        <v>0</v>
      </c>
      <c r="H162" s="158"/>
      <c r="I162" s="158">
        <f>SUM(I163:I167)</f>
        <v>0</v>
      </c>
      <c r="J162" s="158"/>
      <c r="K162" s="158">
        <f>SUM(K163:K167)</f>
        <v>0</v>
      </c>
      <c r="L162" s="158"/>
      <c r="M162" s="158">
        <f>SUM(M163:M167)</f>
        <v>0</v>
      </c>
      <c r="N162" s="151"/>
      <c r="O162" s="151">
        <f>SUM(O163:O167)</f>
        <v>0</v>
      </c>
      <c r="P162" s="151"/>
      <c r="Q162" s="151">
        <f>SUM(Q163:Q167)</f>
        <v>0</v>
      </c>
      <c r="R162" s="151"/>
      <c r="S162" s="151"/>
      <c r="T162" s="152"/>
      <c r="U162" s="151">
        <f>SUM(U163:U167)</f>
        <v>76.56</v>
      </c>
      <c r="AE162" t="s">
        <v>128</v>
      </c>
    </row>
    <row r="163" spans="1:60" outlineLevel="1" x14ac:dyDescent="0.2">
      <c r="A163" s="139">
        <v>62</v>
      </c>
      <c r="B163" s="146" t="s">
        <v>333</v>
      </c>
      <c r="C163" s="175" t="s">
        <v>334</v>
      </c>
      <c r="D163" s="148" t="s">
        <v>313</v>
      </c>
      <c r="E163" s="153">
        <v>45.3491</v>
      </c>
      <c r="F163" s="156"/>
      <c r="G163" s="157">
        <f>ROUND(E163*F163,2)</f>
        <v>0</v>
      </c>
      <c r="H163" s="156"/>
      <c r="I163" s="157">
        <f>ROUND(E163*H163,2)</f>
        <v>0</v>
      </c>
      <c r="J163" s="156"/>
      <c r="K163" s="157">
        <f>ROUND(E163*J163,2)</f>
        <v>0</v>
      </c>
      <c r="L163" s="157">
        <v>21</v>
      </c>
      <c r="M163" s="157">
        <f>G163*(1+L163/100)</f>
        <v>0</v>
      </c>
      <c r="N163" s="148">
        <v>0</v>
      </c>
      <c r="O163" s="148">
        <f>ROUND(E163*N163,5)</f>
        <v>0</v>
      </c>
      <c r="P163" s="148">
        <v>0</v>
      </c>
      <c r="Q163" s="148">
        <f>ROUND(E163*P163,5)</f>
        <v>0</v>
      </c>
      <c r="R163" s="148"/>
      <c r="S163" s="148"/>
      <c r="T163" s="149">
        <v>0.85</v>
      </c>
      <c r="U163" s="148">
        <f>ROUND(E163*T163,2)</f>
        <v>38.549999999999997</v>
      </c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 t="s">
        <v>132</v>
      </c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ht="22.5" outlineLevel="1" x14ac:dyDescent="0.2">
      <c r="A164" s="139"/>
      <c r="B164" s="146"/>
      <c r="C164" s="176" t="s">
        <v>335</v>
      </c>
      <c r="D164" s="150"/>
      <c r="E164" s="154">
        <v>34.365699999999997</v>
      </c>
      <c r="F164" s="157"/>
      <c r="G164" s="157"/>
      <c r="H164" s="157"/>
      <c r="I164" s="157"/>
      <c r="J164" s="157"/>
      <c r="K164" s="157"/>
      <c r="L164" s="157"/>
      <c r="M164" s="157"/>
      <c r="N164" s="148"/>
      <c r="O164" s="148"/>
      <c r="P164" s="148"/>
      <c r="Q164" s="148"/>
      <c r="R164" s="148"/>
      <c r="S164" s="148"/>
      <c r="T164" s="149"/>
      <c r="U164" s="14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134</v>
      </c>
      <c r="AF164" s="138">
        <v>0</v>
      </c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">
      <c r="A165" s="139"/>
      <c r="B165" s="146"/>
      <c r="C165" s="176" t="s">
        <v>336</v>
      </c>
      <c r="D165" s="150"/>
      <c r="E165" s="154">
        <v>10.9834</v>
      </c>
      <c r="F165" s="157"/>
      <c r="G165" s="157"/>
      <c r="H165" s="157"/>
      <c r="I165" s="157"/>
      <c r="J165" s="157"/>
      <c r="K165" s="157"/>
      <c r="L165" s="157"/>
      <c r="M165" s="157"/>
      <c r="N165" s="148"/>
      <c r="O165" s="148"/>
      <c r="P165" s="148"/>
      <c r="Q165" s="148"/>
      <c r="R165" s="148"/>
      <c r="S165" s="148"/>
      <c r="T165" s="149"/>
      <c r="U165" s="14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134</v>
      </c>
      <c r="AF165" s="138">
        <v>0</v>
      </c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">
      <c r="A166" s="139">
        <v>63</v>
      </c>
      <c r="B166" s="146" t="s">
        <v>337</v>
      </c>
      <c r="C166" s="175" t="s">
        <v>338</v>
      </c>
      <c r="D166" s="148" t="s">
        <v>313</v>
      </c>
      <c r="E166" s="153">
        <v>13.243</v>
      </c>
      <c r="F166" s="156"/>
      <c r="G166" s="157">
        <f>ROUND(E166*F166,2)</f>
        <v>0</v>
      </c>
      <c r="H166" s="156"/>
      <c r="I166" s="157">
        <f>ROUND(E166*H166,2)</f>
        <v>0</v>
      </c>
      <c r="J166" s="156"/>
      <c r="K166" s="157">
        <f>ROUND(E166*J166,2)</f>
        <v>0</v>
      </c>
      <c r="L166" s="157">
        <v>21</v>
      </c>
      <c r="M166" s="157">
        <f>G166*(1+L166/100)</f>
        <v>0</v>
      </c>
      <c r="N166" s="148">
        <v>0</v>
      </c>
      <c r="O166" s="148">
        <f>ROUND(E166*N166,5)</f>
        <v>0</v>
      </c>
      <c r="P166" s="148">
        <v>0</v>
      </c>
      <c r="Q166" s="148">
        <f>ROUND(E166*P166,5)</f>
        <v>0</v>
      </c>
      <c r="R166" s="148"/>
      <c r="S166" s="148"/>
      <c r="T166" s="149">
        <v>2.87</v>
      </c>
      <c r="U166" s="148">
        <f>ROUND(E166*T166,2)</f>
        <v>38.01</v>
      </c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132</v>
      </c>
      <c r="AF166" s="138"/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">
      <c r="A167" s="139"/>
      <c r="B167" s="146"/>
      <c r="C167" s="176" t="s">
        <v>339</v>
      </c>
      <c r="D167" s="150"/>
      <c r="E167" s="154">
        <v>13.243</v>
      </c>
      <c r="F167" s="157"/>
      <c r="G167" s="157"/>
      <c r="H167" s="157"/>
      <c r="I167" s="157"/>
      <c r="J167" s="157"/>
      <c r="K167" s="157"/>
      <c r="L167" s="157"/>
      <c r="M167" s="157"/>
      <c r="N167" s="148"/>
      <c r="O167" s="148"/>
      <c r="P167" s="148"/>
      <c r="Q167" s="148"/>
      <c r="R167" s="148"/>
      <c r="S167" s="148"/>
      <c r="T167" s="149"/>
      <c r="U167" s="14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134</v>
      </c>
      <c r="AF167" s="138">
        <v>0</v>
      </c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x14ac:dyDescent="0.2">
      <c r="A168" s="140" t="s">
        <v>127</v>
      </c>
      <c r="B168" s="147" t="s">
        <v>74</v>
      </c>
      <c r="C168" s="177" t="s">
        <v>75</v>
      </c>
      <c r="D168" s="151"/>
      <c r="E168" s="155"/>
      <c r="F168" s="158"/>
      <c r="G168" s="158">
        <f>SUMIF(AE169:AE171,"&lt;&gt;NOR",G169:G171)</f>
        <v>0</v>
      </c>
      <c r="H168" s="158"/>
      <c r="I168" s="158">
        <f>SUM(I169:I171)</f>
        <v>0</v>
      </c>
      <c r="J168" s="158"/>
      <c r="K168" s="158">
        <f>SUM(K169:K171)</f>
        <v>0</v>
      </c>
      <c r="L168" s="158"/>
      <c r="M168" s="158">
        <f>SUM(M169:M171)</f>
        <v>0</v>
      </c>
      <c r="N168" s="151"/>
      <c r="O168" s="151">
        <f>SUM(O169:O171)</f>
        <v>2.7299999999999998E-3</v>
      </c>
      <c r="P168" s="151"/>
      <c r="Q168" s="151">
        <f>SUM(Q169:Q171)</f>
        <v>0</v>
      </c>
      <c r="R168" s="151"/>
      <c r="S168" s="151"/>
      <c r="T168" s="152"/>
      <c r="U168" s="151">
        <f>SUM(U169:U171)</f>
        <v>11.59</v>
      </c>
      <c r="AE168" t="s">
        <v>128</v>
      </c>
    </row>
    <row r="169" spans="1:60" ht="22.5" outlineLevel="1" x14ac:dyDescent="0.2">
      <c r="A169" s="139">
        <v>64</v>
      </c>
      <c r="B169" s="146" t="s">
        <v>340</v>
      </c>
      <c r="C169" s="175" t="s">
        <v>341</v>
      </c>
      <c r="D169" s="148" t="s">
        <v>162</v>
      </c>
      <c r="E169" s="153">
        <v>34.090000000000003</v>
      </c>
      <c r="F169" s="156"/>
      <c r="G169" s="157">
        <f>ROUND(E169*F169,2)</f>
        <v>0</v>
      </c>
      <c r="H169" s="156"/>
      <c r="I169" s="157">
        <f>ROUND(E169*H169,2)</f>
        <v>0</v>
      </c>
      <c r="J169" s="156"/>
      <c r="K169" s="157">
        <f>ROUND(E169*J169,2)</f>
        <v>0</v>
      </c>
      <c r="L169" s="157">
        <v>21</v>
      </c>
      <c r="M169" s="157">
        <f>G169*(1+L169/100)</f>
        <v>0</v>
      </c>
      <c r="N169" s="148">
        <v>8.0000000000000007E-5</v>
      </c>
      <c r="O169" s="148">
        <f>ROUND(E169*N169,5)</f>
        <v>2.7299999999999998E-3</v>
      </c>
      <c r="P169" s="148">
        <v>0</v>
      </c>
      <c r="Q169" s="148">
        <f>ROUND(E169*P169,5)</f>
        <v>0</v>
      </c>
      <c r="R169" s="148"/>
      <c r="S169" s="148"/>
      <c r="T169" s="149">
        <v>0.34</v>
      </c>
      <c r="U169" s="148">
        <f>ROUND(E169*T169,2)</f>
        <v>11.59</v>
      </c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132</v>
      </c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">
      <c r="A170" s="139"/>
      <c r="B170" s="146"/>
      <c r="C170" s="176" t="s">
        <v>342</v>
      </c>
      <c r="D170" s="150"/>
      <c r="E170" s="154">
        <v>34.090000000000003</v>
      </c>
      <c r="F170" s="157"/>
      <c r="G170" s="157"/>
      <c r="H170" s="157"/>
      <c r="I170" s="157"/>
      <c r="J170" s="157"/>
      <c r="K170" s="157"/>
      <c r="L170" s="157"/>
      <c r="M170" s="157"/>
      <c r="N170" s="148"/>
      <c r="O170" s="148"/>
      <c r="P170" s="148"/>
      <c r="Q170" s="148"/>
      <c r="R170" s="148"/>
      <c r="S170" s="148"/>
      <c r="T170" s="149"/>
      <c r="U170" s="14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134</v>
      </c>
      <c r="AF170" s="138">
        <v>0</v>
      </c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">
      <c r="A171" s="139">
        <v>65</v>
      </c>
      <c r="B171" s="146" t="s">
        <v>343</v>
      </c>
      <c r="C171" s="175" t="s">
        <v>344</v>
      </c>
      <c r="D171" s="148" t="s">
        <v>313</v>
      </c>
      <c r="E171" s="153">
        <v>2.7000000000000001E-3</v>
      </c>
      <c r="F171" s="156"/>
      <c r="G171" s="157">
        <f>ROUND(E171*F171,2)</f>
        <v>0</v>
      </c>
      <c r="H171" s="156"/>
      <c r="I171" s="157">
        <f>ROUND(E171*H171,2)</f>
        <v>0</v>
      </c>
      <c r="J171" s="156"/>
      <c r="K171" s="157">
        <f>ROUND(E171*J171,2)</f>
        <v>0</v>
      </c>
      <c r="L171" s="157">
        <v>21</v>
      </c>
      <c r="M171" s="157">
        <f>G171*(1+L171/100)</f>
        <v>0</v>
      </c>
      <c r="N171" s="148">
        <v>0</v>
      </c>
      <c r="O171" s="148">
        <f>ROUND(E171*N171,5)</f>
        <v>0</v>
      </c>
      <c r="P171" s="148">
        <v>0</v>
      </c>
      <c r="Q171" s="148">
        <f>ROUND(E171*P171,5)</f>
        <v>0</v>
      </c>
      <c r="R171" s="148"/>
      <c r="S171" s="148"/>
      <c r="T171" s="149">
        <v>1.57</v>
      </c>
      <c r="U171" s="148">
        <f>ROUND(E171*T171,2)</f>
        <v>0</v>
      </c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132</v>
      </c>
      <c r="AF171" s="138"/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x14ac:dyDescent="0.2">
      <c r="A172" s="140" t="s">
        <v>127</v>
      </c>
      <c r="B172" s="147" t="s">
        <v>76</v>
      </c>
      <c r="C172" s="177" t="s">
        <v>77</v>
      </c>
      <c r="D172" s="151"/>
      <c r="E172" s="155"/>
      <c r="F172" s="158"/>
      <c r="G172" s="158">
        <f>SUMIF(AE173:AE178,"&lt;&gt;NOR",G173:G178)</f>
        <v>0</v>
      </c>
      <c r="H172" s="158"/>
      <c r="I172" s="158">
        <f>SUM(I173:I178)</f>
        <v>0</v>
      </c>
      <c r="J172" s="158"/>
      <c r="K172" s="158">
        <f>SUM(K173:K178)</f>
        <v>0</v>
      </c>
      <c r="L172" s="158"/>
      <c r="M172" s="158">
        <f>SUM(M173:M178)</f>
        <v>0</v>
      </c>
      <c r="N172" s="151"/>
      <c r="O172" s="151">
        <f>SUM(O173:O178)</f>
        <v>1.3588399999999998</v>
      </c>
      <c r="P172" s="151"/>
      <c r="Q172" s="151">
        <f>SUM(Q173:Q178)</f>
        <v>0</v>
      </c>
      <c r="R172" s="151"/>
      <c r="S172" s="151"/>
      <c r="T172" s="152"/>
      <c r="U172" s="151">
        <f>SUM(U173:U178)</f>
        <v>50.75</v>
      </c>
      <c r="AE172" t="s">
        <v>128</v>
      </c>
    </row>
    <row r="173" spans="1:60" ht="22.5" outlineLevel="1" x14ac:dyDescent="0.2">
      <c r="A173" s="139">
        <v>66</v>
      </c>
      <c r="B173" s="146" t="s">
        <v>345</v>
      </c>
      <c r="C173" s="175" t="s">
        <v>346</v>
      </c>
      <c r="D173" s="148" t="s">
        <v>162</v>
      </c>
      <c r="E173" s="153">
        <v>250.57499999999999</v>
      </c>
      <c r="F173" s="156"/>
      <c r="G173" s="157">
        <f>ROUND(E173*F173,2)</f>
        <v>0</v>
      </c>
      <c r="H173" s="156"/>
      <c r="I173" s="157">
        <f>ROUND(E173*H173,2)</f>
        <v>0</v>
      </c>
      <c r="J173" s="156"/>
      <c r="K173" s="157">
        <f>ROUND(E173*J173,2)</f>
        <v>0</v>
      </c>
      <c r="L173" s="157">
        <v>21</v>
      </c>
      <c r="M173" s="157">
        <f>G173*(1+L173/100)</f>
        <v>0</v>
      </c>
      <c r="N173" s="148">
        <v>4.5900000000000003E-3</v>
      </c>
      <c r="O173" s="148">
        <f>ROUND(E173*N173,5)</f>
        <v>1.1501399999999999</v>
      </c>
      <c r="P173" s="148">
        <v>0</v>
      </c>
      <c r="Q173" s="148">
        <f>ROUND(E173*P173,5)</f>
        <v>0</v>
      </c>
      <c r="R173" s="148"/>
      <c r="S173" s="148"/>
      <c r="T173" s="149">
        <v>0.18</v>
      </c>
      <c r="U173" s="148">
        <f>ROUND(E173*T173,2)</f>
        <v>45.1</v>
      </c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 t="s">
        <v>132</v>
      </c>
      <c r="AF173" s="138"/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2">
      <c r="A174" s="139"/>
      <c r="B174" s="146"/>
      <c r="C174" s="227" t="s">
        <v>347</v>
      </c>
      <c r="D174" s="228"/>
      <c r="E174" s="229"/>
      <c r="F174" s="230"/>
      <c r="G174" s="231"/>
      <c r="H174" s="157"/>
      <c r="I174" s="157"/>
      <c r="J174" s="157"/>
      <c r="K174" s="157"/>
      <c r="L174" s="157"/>
      <c r="M174" s="157"/>
      <c r="N174" s="148"/>
      <c r="O174" s="148"/>
      <c r="P174" s="148"/>
      <c r="Q174" s="148"/>
      <c r="R174" s="148"/>
      <c r="S174" s="148"/>
      <c r="T174" s="149"/>
      <c r="U174" s="148"/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 t="s">
        <v>206</v>
      </c>
      <c r="AF174" s="138"/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41" t="str">
        <f>C174</f>
        <v>Celková tloušťka izolace z minerálních vláken bude 240 mm. Lambda max. 0,039 W/mK.</v>
      </c>
      <c r="BB174" s="138"/>
      <c r="BC174" s="138"/>
      <c r="BD174" s="138"/>
      <c r="BE174" s="138"/>
      <c r="BF174" s="138"/>
      <c r="BG174" s="138"/>
      <c r="BH174" s="138"/>
    </row>
    <row r="175" spans="1:60" outlineLevel="1" x14ac:dyDescent="0.2">
      <c r="A175" s="139"/>
      <c r="B175" s="146"/>
      <c r="C175" s="176" t="s">
        <v>348</v>
      </c>
      <c r="D175" s="150"/>
      <c r="E175" s="154">
        <v>250.57499999999999</v>
      </c>
      <c r="F175" s="157"/>
      <c r="G175" s="157"/>
      <c r="H175" s="157"/>
      <c r="I175" s="157"/>
      <c r="J175" s="157"/>
      <c r="K175" s="157"/>
      <c r="L175" s="157"/>
      <c r="M175" s="157"/>
      <c r="N175" s="148"/>
      <c r="O175" s="148"/>
      <c r="P175" s="148"/>
      <c r="Q175" s="148"/>
      <c r="R175" s="148"/>
      <c r="S175" s="148"/>
      <c r="T175" s="149"/>
      <c r="U175" s="148"/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 t="s">
        <v>134</v>
      </c>
      <c r="AF175" s="138">
        <v>0</v>
      </c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ht="33.75" outlineLevel="1" x14ac:dyDescent="0.2">
      <c r="A176" s="139">
        <v>67</v>
      </c>
      <c r="B176" s="146" t="s">
        <v>349</v>
      </c>
      <c r="C176" s="175" t="s">
        <v>350</v>
      </c>
      <c r="D176" s="148" t="s">
        <v>162</v>
      </c>
      <c r="E176" s="153">
        <v>36.549999999999997</v>
      </c>
      <c r="F176" s="156"/>
      <c r="G176" s="157">
        <f>ROUND(E176*F176,2)</f>
        <v>0</v>
      </c>
      <c r="H176" s="156"/>
      <c r="I176" s="157">
        <f>ROUND(E176*H176,2)</f>
        <v>0</v>
      </c>
      <c r="J176" s="156"/>
      <c r="K176" s="157">
        <f>ROUND(E176*J176,2)</f>
        <v>0</v>
      </c>
      <c r="L176" s="157">
        <v>21</v>
      </c>
      <c r="M176" s="157">
        <f>G176*(1+L176/100)</f>
        <v>0</v>
      </c>
      <c r="N176" s="148">
        <v>5.7099999999999998E-3</v>
      </c>
      <c r="O176" s="148">
        <f>ROUND(E176*N176,5)</f>
        <v>0.2087</v>
      </c>
      <c r="P176" s="148">
        <v>0</v>
      </c>
      <c r="Q176" s="148">
        <f>ROUND(E176*P176,5)</f>
        <v>0</v>
      </c>
      <c r="R176" s="148"/>
      <c r="S176" s="148"/>
      <c r="T176" s="149">
        <v>0.09</v>
      </c>
      <c r="U176" s="148">
        <f>ROUND(E176*T176,2)</f>
        <v>3.29</v>
      </c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 t="s">
        <v>132</v>
      </c>
      <c r="AF176" s="138"/>
      <c r="AG176" s="138"/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outlineLevel="1" x14ac:dyDescent="0.2">
      <c r="A177" s="139"/>
      <c r="B177" s="146"/>
      <c r="C177" s="176" t="s">
        <v>351</v>
      </c>
      <c r="D177" s="150"/>
      <c r="E177" s="154">
        <v>36.549999999999997</v>
      </c>
      <c r="F177" s="157"/>
      <c r="G177" s="157"/>
      <c r="H177" s="157"/>
      <c r="I177" s="157"/>
      <c r="J177" s="157"/>
      <c r="K177" s="157"/>
      <c r="L177" s="157"/>
      <c r="M177" s="157"/>
      <c r="N177" s="148"/>
      <c r="O177" s="148"/>
      <c r="P177" s="148"/>
      <c r="Q177" s="148"/>
      <c r="R177" s="148"/>
      <c r="S177" s="148"/>
      <c r="T177" s="149"/>
      <c r="U177" s="148"/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 t="s">
        <v>134</v>
      </c>
      <c r="AF177" s="138">
        <v>0</v>
      </c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2">
      <c r="A178" s="139">
        <v>68</v>
      </c>
      <c r="B178" s="146" t="s">
        <v>352</v>
      </c>
      <c r="C178" s="175" t="s">
        <v>353</v>
      </c>
      <c r="D178" s="148" t="s">
        <v>313</v>
      </c>
      <c r="E178" s="153">
        <v>1.3588</v>
      </c>
      <c r="F178" s="156"/>
      <c r="G178" s="157">
        <f>ROUND(E178*F178,2)</f>
        <v>0</v>
      </c>
      <c r="H178" s="156"/>
      <c r="I178" s="157">
        <f>ROUND(E178*H178,2)</f>
        <v>0</v>
      </c>
      <c r="J178" s="156"/>
      <c r="K178" s="157">
        <f>ROUND(E178*J178,2)</f>
        <v>0</v>
      </c>
      <c r="L178" s="157">
        <v>21</v>
      </c>
      <c r="M178" s="157">
        <f>G178*(1+L178/100)</f>
        <v>0</v>
      </c>
      <c r="N178" s="148">
        <v>0</v>
      </c>
      <c r="O178" s="148">
        <f>ROUND(E178*N178,5)</f>
        <v>0</v>
      </c>
      <c r="P178" s="148">
        <v>0</v>
      </c>
      <c r="Q178" s="148">
        <f>ROUND(E178*P178,5)</f>
        <v>0</v>
      </c>
      <c r="R178" s="148"/>
      <c r="S178" s="148"/>
      <c r="T178" s="149">
        <v>1.74</v>
      </c>
      <c r="U178" s="148">
        <f>ROUND(E178*T178,2)</f>
        <v>2.36</v>
      </c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 t="s">
        <v>132</v>
      </c>
      <c r="AF178" s="138"/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x14ac:dyDescent="0.2">
      <c r="A179" s="140" t="s">
        <v>127</v>
      </c>
      <c r="B179" s="147" t="s">
        <v>78</v>
      </c>
      <c r="C179" s="177" t="s">
        <v>79</v>
      </c>
      <c r="D179" s="151"/>
      <c r="E179" s="155"/>
      <c r="F179" s="158"/>
      <c r="G179" s="158">
        <f>SUMIF(AE180:AE186,"&lt;&gt;NOR",G180:G186)</f>
        <v>0</v>
      </c>
      <c r="H179" s="158"/>
      <c r="I179" s="158">
        <f>SUM(I180:I186)</f>
        <v>0</v>
      </c>
      <c r="J179" s="158"/>
      <c r="K179" s="158">
        <f>SUM(K180:K186)</f>
        <v>0</v>
      </c>
      <c r="L179" s="158"/>
      <c r="M179" s="158">
        <f>SUM(M180:M186)</f>
        <v>0</v>
      </c>
      <c r="N179" s="151"/>
      <c r="O179" s="151">
        <f>SUM(O180:O186)</f>
        <v>0.15910000000000002</v>
      </c>
      <c r="P179" s="151"/>
      <c r="Q179" s="151">
        <f>SUM(Q180:Q186)</f>
        <v>5.0340000000000003E-2</v>
      </c>
      <c r="R179" s="151"/>
      <c r="S179" s="151"/>
      <c r="T179" s="152"/>
      <c r="U179" s="151">
        <f>SUM(U180:U186)</f>
        <v>4.6499999999999995</v>
      </c>
      <c r="AE179" t="s">
        <v>128</v>
      </c>
    </row>
    <row r="180" spans="1:60" ht="22.5" outlineLevel="1" x14ac:dyDescent="0.2">
      <c r="A180" s="139">
        <v>69</v>
      </c>
      <c r="B180" s="146" t="s">
        <v>354</v>
      </c>
      <c r="C180" s="175" t="s">
        <v>355</v>
      </c>
      <c r="D180" s="148" t="s">
        <v>243</v>
      </c>
      <c r="E180" s="153">
        <v>2</v>
      </c>
      <c r="F180" s="156"/>
      <c r="G180" s="157">
        <f>ROUND(E180*F180,2)</f>
        <v>0</v>
      </c>
      <c r="H180" s="156"/>
      <c r="I180" s="157">
        <f>ROUND(E180*H180,2)</f>
        <v>0</v>
      </c>
      <c r="J180" s="156"/>
      <c r="K180" s="157">
        <f>ROUND(E180*J180,2)</f>
        <v>0</v>
      </c>
      <c r="L180" s="157">
        <v>21</v>
      </c>
      <c r="M180" s="157">
        <f>G180*(1+L180/100)</f>
        <v>0</v>
      </c>
      <c r="N180" s="148">
        <v>0</v>
      </c>
      <c r="O180" s="148">
        <f>ROUND(E180*N180,5)</f>
        <v>0</v>
      </c>
      <c r="P180" s="148">
        <v>2.5170000000000001E-2</v>
      </c>
      <c r="Q180" s="148">
        <f>ROUND(E180*P180,5)</f>
        <v>5.0340000000000003E-2</v>
      </c>
      <c r="R180" s="148"/>
      <c r="S180" s="148"/>
      <c r="T180" s="149">
        <v>0.47</v>
      </c>
      <c r="U180" s="148">
        <f>ROUND(E180*T180,2)</f>
        <v>0.94</v>
      </c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 t="s">
        <v>132</v>
      </c>
      <c r="AF180" s="138"/>
      <c r="AG180" s="138"/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ht="22.5" outlineLevel="1" x14ac:dyDescent="0.2">
      <c r="A181" s="139">
        <v>70</v>
      </c>
      <c r="B181" s="146" t="s">
        <v>356</v>
      </c>
      <c r="C181" s="175" t="s">
        <v>357</v>
      </c>
      <c r="D181" s="148" t="s">
        <v>243</v>
      </c>
      <c r="E181" s="153">
        <v>2</v>
      </c>
      <c r="F181" s="156"/>
      <c r="G181" s="157">
        <f>ROUND(E181*F181,2)</f>
        <v>0</v>
      </c>
      <c r="H181" s="156"/>
      <c r="I181" s="157">
        <f>ROUND(E181*H181,2)</f>
        <v>0</v>
      </c>
      <c r="J181" s="156"/>
      <c r="K181" s="157">
        <f>ROUND(E181*J181,2)</f>
        <v>0</v>
      </c>
      <c r="L181" s="157">
        <v>21</v>
      </c>
      <c r="M181" s="157">
        <f>G181*(1+L181/100)</f>
        <v>0</v>
      </c>
      <c r="N181" s="148">
        <v>7.5800000000000006E-2</v>
      </c>
      <c r="O181" s="148">
        <f>ROUND(E181*N181,5)</f>
        <v>0.15160000000000001</v>
      </c>
      <c r="P181" s="148">
        <v>0</v>
      </c>
      <c r="Q181" s="148">
        <f>ROUND(E181*P181,5)</f>
        <v>0</v>
      </c>
      <c r="R181" s="148"/>
      <c r="S181" s="148"/>
      <c r="T181" s="149">
        <v>0.5</v>
      </c>
      <c r="U181" s="148">
        <f>ROUND(E181*T181,2)</f>
        <v>1</v>
      </c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 t="s">
        <v>132</v>
      </c>
      <c r="AF181" s="138"/>
      <c r="AG181" s="138"/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ht="22.5" outlineLevel="1" x14ac:dyDescent="0.2">
      <c r="A182" s="139">
        <v>71</v>
      </c>
      <c r="B182" s="146" t="s">
        <v>358</v>
      </c>
      <c r="C182" s="175" t="s">
        <v>359</v>
      </c>
      <c r="D182" s="148" t="s">
        <v>166</v>
      </c>
      <c r="E182" s="153">
        <v>3</v>
      </c>
      <c r="F182" s="156"/>
      <c r="G182" s="157">
        <f>ROUND(E182*F182,2)</f>
        <v>0</v>
      </c>
      <c r="H182" s="156"/>
      <c r="I182" s="157">
        <f>ROUND(E182*H182,2)</f>
        <v>0</v>
      </c>
      <c r="J182" s="156"/>
      <c r="K182" s="157">
        <f>ROUND(E182*J182,2)</f>
        <v>0</v>
      </c>
      <c r="L182" s="157">
        <v>21</v>
      </c>
      <c r="M182" s="157">
        <f>G182*(1+L182/100)</f>
        <v>0</v>
      </c>
      <c r="N182" s="148">
        <v>2.5000000000000001E-3</v>
      </c>
      <c r="O182" s="148">
        <f>ROUND(E182*N182,5)</f>
        <v>7.4999999999999997E-3</v>
      </c>
      <c r="P182" s="148">
        <v>0</v>
      </c>
      <c r="Q182" s="148">
        <f>ROUND(E182*P182,5)</f>
        <v>0</v>
      </c>
      <c r="R182" s="148"/>
      <c r="S182" s="148"/>
      <c r="T182" s="149">
        <v>0.8</v>
      </c>
      <c r="U182" s="148">
        <f>ROUND(E182*T182,2)</f>
        <v>2.4</v>
      </c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 t="s">
        <v>132</v>
      </c>
      <c r="AF182" s="138"/>
      <c r="AG182" s="138"/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outlineLevel="1" x14ac:dyDescent="0.2">
      <c r="A183" s="139"/>
      <c r="B183" s="146"/>
      <c r="C183" s="227" t="s">
        <v>360</v>
      </c>
      <c r="D183" s="228"/>
      <c r="E183" s="229"/>
      <c r="F183" s="230"/>
      <c r="G183" s="231"/>
      <c r="H183" s="157"/>
      <c r="I183" s="157"/>
      <c r="J183" s="157"/>
      <c r="K183" s="157"/>
      <c r="L183" s="157"/>
      <c r="M183" s="157"/>
      <c r="N183" s="148"/>
      <c r="O183" s="148"/>
      <c r="P183" s="148"/>
      <c r="Q183" s="148"/>
      <c r="R183" s="148"/>
      <c r="S183" s="148"/>
      <c r="T183" s="149"/>
      <c r="U183" s="148"/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 t="s">
        <v>206</v>
      </c>
      <c r="AF183" s="138"/>
      <c r="AG183" s="138"/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41" t="str">
        <f>C183</f>
        <v>Dodávka a montáž tvarovek pro napojení lapačů střešních splavenin na stávající dešťovou kanalizaci</v>
      </c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2">
      <c r="A184" s="139"/>
      <c r="B184" s="146"/>
      <c r="C184" s="176" t="s">
        <v>361</v>
      </c>
      <c r="D184" s="150"/>
      <c r="E184" s="154">
        <v>3</v>
      </c>
      <c r="F184" s="157"/>
      <c r="G184" s="157"/>
      <c r="H184" s="157"/>
      <c r="I184" s="157"/>
      <c r="J184" s="157"/>
      <c r="K184" s="157"/>
      <c r="L184" s="157"/>
      <c r="M184" s="157"/>
      <c r="N184" s="148"/>
      <c r="O184" s="148"/>
      <c r="P184" s="148"/>
      <c r="Q184" s="148"/>
      <c r="R184" s="148"/>
      <c r="S184" s="148"/>
      <c r="T184" s="149"/>
      <c r="U184" s="148"/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 t="s">
        <v>134</v>
      </c>
      <c r="AF184" s="138">
        <v>0</v>
      </c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outlineLevel="1" x14ac:dyDescent="0.2">
      <c r="A185" s="139">
        <v>72</v>
      </c>
      <c r="B185" s="146" t="s">
        <v>362</v>
      </c>
      <c r="C185" s="175" t="s">
        <v>363</v>
      </c>
      <c r="D185" s="148" t="s">
        <v>313</v>
      </c>
      <c r="E185" s="153">
        <v>0.2094</v>
      </c>
      <c r="F185" s="156"/>
      <c r="G185" s="157">
        <f>ROUND(E185*F185,2)</f>
        <v>0</v>
      </c>
      <c r="H185" s="156"/>
      <c r="I185" s="157">
        <f>ROUND(E185*H185,2)</f>
        <v>0</v>
      </c>
      <c r="J185" s="156"/>
      <c r="K185" s="157">
        <f>ROUND(E185*J185,2)</f>
        <v>0</v>
      </c>
      <c r="L185" s="157">
        <v>21</v>
      </c>
      <c r="M185" s="157">
        <f>G185*(1+L185/100)</f>
        <v>0</v>
      </c>
      <c r="N185" s="148">
        <v>0</v>
      </c>
      <c r="O185" s="148">
        <f>ROUND(E185*N185,5)</f>
        <v>0</v>
      </c>
      <c r="P185" s="148">
        <v>0</v>
      </c>
      <c r="Q185" s="148">
        <f>ROUND(E185*P185,5)</f>
        <v>0</v>
      </c>
      <c r="R185" s="148"/>
      <c r="S185" s="148"/>
      <c r="T185" s="149">
        <v>1.47</v>
      </c>
      <c r="U185" s="148">
        <f>ROUND(E185*T185,2)</f>
        <v>0.31</v>
      </c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 t="s">
        <v>132</v>
      </c>
      <c r="AF185" s="138"/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outlineLevel="1" x14ac:dyDescent="0.2">
      <c r="A186" s="139"/>
      <c r="B186" s="146"/>
      <c r="C186" s="176" t="s">
        <v>364</v>
      </c>
      <c r="D186" s="150"/>
      <c r="E186" s="154">
        <v>0.2094</v>
      </c>
      <c r="F186" s="157"/>
      <c r="G186" s="157"/>
      <c r="H186" s="157"/>
      <c r="I186" s="157"/>
      <c r="J186" s="157"/>
      <c r="K186" s="157"/>
      <c r="L186" s="157"/>
      <c r="M186" s="157"/>
      <c r="N186" s="148"/>
      <c r="O186" s="148"/>
      <c r="P186" s="148"/>
      <c r="Q186" s="148"/>
      <c r="R186" s="148"/>
      <c r="S186" s="148"/>
      <c r="T186" s="149"/>
      <c r="U186" s="148"/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 t="s">
        <v>134</v>
      </c>
      <c r="AF186" s="138">
        <v>0</v>
      </c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x14ac:dyDescent="0.2">
      <c r="A187" s="140" t="s">
        <v>127</v>
      </c>
      <c r="B187" s="147" t="s">
        <v>80</v>
      </c>
      <c r="C187" s="177" t="s">
        <v>81</v>
      </c>
      <c r="D187" s="151"/>
      <c r="E187" s="155"/>
      <c r="F187" s="158"/>
      <c r="G187" s="158">
        <f>SUMIF(AE188:AE205,"&lt;&gt;NOR",G188:G205)</f>
        <v>0</v>
      </c>
      <c r="H187" s="158"/>
      <c r="I187" s="158">
        <f>SUM(I188:I205)</f>
        <v>0</v>
      </c>
      <c r="J187" s="158"/>
      <c r="K187" s="158">
        <f>SUM(K188:K205)</f>
        <v>0</v>
      </c>
      <c r="L187" s="158"/>
      <c r="M187" s="158">
        <f>SUM(M188:M205)</f>
        <v>0</v>
      </c>
      <c r="N187" s="151"/>
      <c r="O187" s="151">
        <f>SUM(O188:O205)</f>
        <v>2.7689999999999999E-2</v>
      </c>
      <c r="P187" s="151"/>
      <c r="Q187" s="151">
        <f>SUM(Q188:Q205)</f>
        <v>0.24282000000000001</v>
      </c>
      <c r="R187" s="151"/>
      <c r="S187" s="151"/>
      <c r="T187" s="152"/>
      <c r="U187" s="151">
        <f>SUM(U188:U205)</f>
        <v>137.72</v>
      </c>
      <c r="AE187" t="s">
        <v>128</v>
      </c>
    </row>
    <row r="188" spans="1:60" ht="22.5" outlineLevel="1" x14ac:dyDescent="0.2">
      <c r="A188" s="139">
        <v>73</v>
      </c>
      <c r="B188" s="146" t="s">
        <v>365</v>
      </c>
      <c r="C188" s="175" t="s">
        <v>366</v>
      </c>
      <c r="D188" s="148" t="s">
        <v>166</v>
      </c>
      <c r="E188" s="153">
        <v>71</v>
      </c>
      <c r="F188" s="156"/>
      <c r="G188" s="157">
        <f>ROUND(E188*F188,2)</f>
        <v>0</v>
      </c>
      <c r="H188" s="156"/>
      <c r="I188" s="157">
        <f>ROUND(E188*H188,2)</f>
        <v>0</v>
      </c>
      <c r="J188" s="156"/>
      <c r="K188" s="157">
        <f>ROUND(E188*J188,2)</f>
        <v>0</v>
      </c>
      <c r="L188" s="157">
        <v>21</v>
      </c>
      <c r="M188" s="157">
        <f>G188*(1+L188/100)</f>
        <v>0</v>
      </c>
      <c r="N188" s="148">
        <v>3.8999999999999999E-4</v>
      </c>
      <c r="O188" s="148">
        <f>ROUND(E188*N188,5)</f>
        <v>2.7689999999999999E-2</v>
      </c>
      <c r="P188" s="148">
        <v>3.4199999999999999E-3</v>
      </c>
      <c r="Q188" s="148">
        <f>ROUND(E188*P188,5)</f>
        <v>0.24282000000000001</v>
      </c>
      <c r="R188" s="148"/>
      <c r="S188" s="148"/>
      <c r="T188" s="149">
        <v>0.04</v>
      </c>
      <c r="U188" s="148">
        <f>ROUND(E188*T188,2)</f>
        <v>2.84</v>
      </c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 t="s">
        <v>132</v>
      </c>
      <c r="AF188" s="138"/>
      <c r="AG188" s="138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outlineLevel="1" x14ac:dyDescent="0.2">
      <c r="A189" s="139"/>
      <c r="B189" s="146"/>
      <c r="C189" s="176" t="s">
        <v>367</v>
      </c>
      <c r="D189" s="150"/>
      <c r="E189" s="154">
        <v>71</v>
      </c>
      <c r="F189" s="157"/>
      <c r="G189" s="157"/>
      <c r="H189" s="157"/>
      <c r="I189" s="157"/>
      <c r="J189" s="157"/>
      <c r="K189" s="157"/>
      <c r="L189" s="157"/>
      <c r="M189" s="157"/>
      <c r="N189" s="148"/>
      <c r="O189" s="148"/>
      <c r="P189" s="148"/>
      <c r="Q189" s="148"/>
      <c r="R189" s="148"/>
      <c r="S189" s="148"/>
      <c r="T189" s="149"/>
      <c r="U189" s="148"/>
      <c r="V189" s="138"/>
      <c r="W189" s="138"/>
      <c r="X189" s="138"/>
      <c r="Y189" s="138"/>
      <c r="Z189" s="138"/>
      <c r="AA189" s="138"/>
      <c r="AB189" s="138"/>
      <c r="AC189" s="138"/>
      <c r="AD189" s="138"/>
      <c r="AE189" s="138" t="s">
        <v>134</v>
      </c>
      <c r="AF189" s="138">
        <v>0</v>
      </c>
      <c r="AG189" s="138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ht="22.5" outlineLevel="1" x14ac:dyDescent="0.2">
      <c r="A190" s="139">
        <v>74</v>
      </c>
      <c r="B190" s="146" t="s">
        <v>368</v>
      </c>
      <c r="C190" s="175" t="s">
        <v>369</v>
      </c>
      <c r="D190" s="148" t="s">
        <v>166</v>
      </c>
      <c r="E190" s="153">
        <v>38.950000000000003</v>
      </c>
      <c r="F190" s="156"/>
      <c r="G190" s="157">
        <f>ROUND(E190*F190,2)</f>
        <v>0</v>
      </c>
      <c r="H190" s="156"/>
      <c r="I190" s="157">
        <f>ROUND(E190*H190,2)</f>
        <v>0</v>
      </c>
      <c r="J190" s="156"/>
      <c r="K190" s="157">
        <f>ROUND(E190*J190,2)</f>
        <v>0</v>
      </c>
      <c r="L190" s="157">
        <v>21</v>
      </c>
      <c r="M190" s="157">
        <f>G190*(1+L190/100)</f>
        <v>0</v>
      </c>
      <c r="N190" s="148">
        <v>0</v>
      </c>
      <c r="O190" s="148">
        <f>ROUND(E190*N190,5)</f>
        <v>0</v>
      </c>
      <c r="P190" s="148">
        <v>0</v>
      </c>
      <c r="Q190" s="148">
        <f>ROUND(E190*P190,5)</f>
        <v>0</v>
      </c>
      <c r="R190" s="148"/>
      <c r="S190" s="148"/>
      <c r="T190" s="149">
        <v>1.25</v>
      </c>
      <c r="U190" s="148">
        <f>ROUND(E190*T190,2)</f>
        <v>48.69</v>
      </c>
      <c r="V190" s="138"/>
      <c r="W190" s="138"/>
      <c r="X190" s="138"/>
      <c r="Y190" s="138"/>
      <c r="Z190" s="138"/>
      <c r="AA190" s="138"/>
      <c r="AB190" s="138"/>
      <c r="AC190" s="138"/>
      <c r="AD190" s="138"/>
      <c r="AE190" s="138" t="s">
        <v>132</v>
      </c>
      <c r="AF190" s="138"/>
      <c r="AG190" s="138"/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</row>
    <row r="191" spans="1:60" outlineLevel="1" x14ac:dyDescent="0.2">
      <c r="A191" s="139"/>
      <c r="B191" s="146"/>
      <c r="C191" s="176" t="s">
        <v>370</v>
      </c>
      <c r="D191" s="150"/>
      <c r="E191" s="154">
        <v>38.950000000000003</v>
      </c>
      <c r="F191" s="157"/>
      <c r="G191" s="157"/>
      <c r="H191" s="157"/>
      <c r="I191" s="157"/>
      <c r="J191" s="157"/>
      <c r="K191" s="157"/>
      <c r="L191" s="157"/>
      <c r="M191" s="157"/>
      <c r="N191" s="148"/>
      <c r="O191" s="148"/>
      <c r="P191" s="148"/>
      <c r="Q191" s="148"/>
      <c r="R191" s="148"/>
      <c r="S191" s="148"/>
      <c r="T191" s="149"/>
      <c r="U191" s="148"/>
      <c r="V191" s="138"/>
      <c r="W191" s="138"/>
      <c r="X191" s="138"/>
      <c r="Y191" s="138"/>
      <c r="Z191" s="138"/>
      <c r="AA191" s="138"/>
      <c r="AB191" s="138"/>
      <c r="AC191" s="138"/>
      <c r="AD191" s="138"/>
      <c r="AE191" s="138" t="s">
        <v>134</v>
      </c>
      <c r="AF191" s="138">
        <v>0</v>
      </c>
      <c r="AG191" s="138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ht="22.5" outlineLevel="1" x14ac:dyDescent="0.2">
      <c r="A192" s="139">
        <v>75</v>
      </c>
      <c r="B192" s="146" t="s">
        <v>371</v>
      </c>
      <c r="C192" s="175" t="s">
        <v>372</v>
      </c>
      <c r="D192" s="148" t="s">
        <v>166</v>
      </c>
      <c r="E192" s="153">
        <v>38.950000000000003</v>
      </c>
      <c r="F192" s="156"/>
      <c r="G192" s="157">
        <f>ROUND(E192*F192,2)</f>
        <v>0</v>
      </c>
      <c r="H192" s="156"/>
      <c r="I192" s="157">
        <f>ROUND(E192*H192,2)</f>
        <v>0</v>
      </c>
      <c r="J192" s="156"/>
      <c r="K192" s="157">
        <f>ROUND(E192*J192,2)</f>
        <v>0</v>
      </c>
      <c r="L192" s="157">
        <v>21</v>
      </c>
      <c r="M192" s="157">
        <f>G192*(1+L192/100)</f>
        <v>0</v>
      </c>
      <c r="N192" s="148">
        <v>0</v>
      </c>
      <c r="O192" s="148">
        <f>ROUND(E192*N192,5)</f>
        <v>0</v>
      </c>
      <c r="P192" s="148">
        <v>0</v>
      </c>
      <c r="Q192" s="148">
        <f>ROUND(E192*P192,5)</f>
        <v>0</v>
      </c>
      <c r="R192" s="148"/>
      <c r="S192" s="148"/>
      <c r="T192" s="149">
        <v>1.25</v>
      </c>
      <c r="U192" s="148">
        <f>ROUND(E192*T192,2)</f>
        <v>48.69</v>
      </c>
      <c r="V192" s="138"/>
      <c r="W192" s="138"/>
      <c r="X192" s="138"/>
      <c r="Y192" s="138"/>
      <c r="Z192" s="138"/>
      <c r="AA192" s="138"/>
      <c r="AB192" s="138"/>
      <c r="AC192" s="138"/>
      <c r="AD192" s="138"/>
      <c r="AE192" s="138" t="s">
        <v>132</v>
      </c>
      <c r="AF192" s="138"/>
      <c r="AG192" s="138"/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  <c r="AX192" s="138"/>
      <c r="AY192" s="138"/>
      <c r="AZ192" s="138"/>
      <c r="BA192" s="138"/>
      <c r="BB192" s="138"/>
      <c r="BC192" s="138"/>
      <c r="BD192" s="138"/>
      <c r="BE192" s="138"/>
      <c r="BF192" s="138"/>
      <c r="BG192" s="138"/>
      <c r="BH192" s="138"/>
    </row>
    <row r="193" spans="1:60" outlineLevel="1" x14ac:dyDescent="0.2">
      <c r="A193" s="139"/>
      <c r="B193" s="146"/>
      <c r="C193" s="176" t="s">
        <v>370</v>
      </c>
      <c r="D193" s="150"/>
      <c r="E193" s="154">
        <v>38.950000000000003</v>
      </c>
      <c r="F193" s="157"/>
      <c r="G193" s="157"/>
      <c r="H193" s="157"/>
      <c r="I193" s="157"/>
      <c r="J193" s="157"/>
      <c r="K193" s="157"/>
      <c r="L193" s="157"/>
      <c r="M193" s="157"/>
      <c r="N193" s="148"/>
      <c r="O193" s="148"/>
      <c r="P193" s="148"/>
      <c r="Q193" s="148"/>
      <c r="R193" s="148"/>
      <c r="S193" s="148"/>
      <c r="T193" s="149"/>
      <c r="U193" s="148"/>
      <c r="V193" s="138"/>
      <c r="W193" s="138"/>
      <c r="X193" s="138"/>
      <c r="Y193" s="138"/>
      <c r="Z193" s="138"/>
      <c r="AA193" s="138"/>
      <c r="AB193" s="138"/>
      <c r="AC193" s="138"/>
      <c r="AD193" s="138"/>
      <c r="AE193" s="138" t="s">
        <v>134</v>
      </c>
      <c r="AF193" s="138">
        <v>0</v>
      </c>
      <c r="AG193" s="138"/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</row>
    <row r="194" spans="1:60" ht="22.5" outlineLevel="1" x14ac:dyDescent="0.2">
      <c r="A194" s="139">
        <v>76</v>
      </c>
      <c r="B194" s="146" t="s">
        <v>373</v>
      </c>
      <c r="C194" s="175" t="s">
        <v>374</v>
      </c>
      <c r="D194" s="148" t="s">
        <v>375</v>
      </c>
      <c r="E194" s="153">
        <v>1</v>
      </c>
      <c r="F194" s="156"/>
      <c r="G194" s="157">
        <f>ROUND(E194*F194,2)</f>
        <v>0</v>
      </c>
      <c r="H194" s="156"/>
      <c r="I194" s="157">
        <f>ROUND(E194*H194,2)</f>
        <v>0</v>
      </c>
      <c r="J194" s="156"/>
      <c r="K194" s="157">
        <f>ROUND(E194*J194,2)</f>
        <v>0</v>
      </c>
      <c r="L194" s="157">
        <v>21</v>
      </c>
      <c r="M194" s="157">
        <f>G194*(1+L194/100)</f>
        <v>0</v>
      </c>
      <c r="N194" s="148">
        <v>0</v>
      </c>
      <c r="O194" s="148">
        <f>ROUND(E194*N194,5)</f>
        <v>0</v>
      </c>
      <c r="P194" s="148">
        <v>0</v>
      </c>
      <c r="Q194" s="148">
        <f>ROUND(E194*P194,5)</f>
        <v>0</v>
      </c>
      <c r="R194" s="148"/>
      <c r="S194" s="148"/>
      <c r="T194" s="149">
        <v>1.25</v>
      </c>
      <c r="U194" s="148">
        <f>ROUND(E194*T194,2)</f>
        <v>1.25</v>
      </c>
      <c r="V194" s="138"/>
      <c r="W194" s="138"/>
      <c r="X194" s="138"/>
      <c r="Y194" s="138"/>
      <c r="Z194" s="138"/>
      <c r="AA194" s="138"/>
      <c r="AB194" s="138"/>
      <c r="AC194" s="138"/>
      <c r="AD194" s="138"/>
      <c r="AE194" s="138" t="s">
        <v>132</v>
      </c>
      <c r="AF194" s="138"/>
      <c r="AG194" s="138"/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</row>
    <row r="195" spans="1:60" outlineLevel="1" x14ac:dyDescent="0.2">
      <c r="A195" s="139"/>
      <c r="B195" s="146"/>
      <c r="C195" s="176" t="s">
        <v>48</v>
      </c>
      <c r="D195" s="150"/>
      <c r="E195" s="154">
        <v>1</v>
      </c>
      <c r="F195" s="157"/>
      <c r="G195" s="157"/>
      <c r="H195" s="157"/>
      <c r="I195" s="157"/>
      <c r="J195" s="157"/>
      <c r="K195" s="157"/>
      <c r="L195" s="157"/>
      <c r="M195" s="157"/>
      <c r="N195" s="148"/>
      <c r="O195" s="148"/>
      <c r="P195" s="148"/>
      <c r="Q195" s="148"/>
      <c r="R195" s="148"/>
      <c r="S195" s="148"/>
      <c r="T195" s="149"/>
      <c r="U195" s="148"/>
      <c r="V195" s="138"/>
      <c r="W195" s="138"/>
      <c r="X195" s="138"/>
      <c r="Y195" s="138"/>
      <c r="Z195" s="138"/>
      <c r="AA195" s="138"/>
      <c r="AB195" s="138"/>
      <c r="AC195" s="138"/>
      <c r="AD195" s="138"/>
      <c r="AE195" s="138" t="s">
        <v>134</v>
      </c>
      <c r="AF195" s="138">
        <v>0</v>
      </c>
      <c r="AG195" s="138"/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</row>
    <row r="196" spans="1:60" ht="22.5" outlineLevel="1" x14ac:dyDescent="0.2">
      <c r="A196" s="139">
        <v>77</v>
      </c>
      <c r="B196" s="146" t="s">
        <v>376</v>
      </c>
      <c r="C196" s="175" t="s">
        <v>377</v>
      </c>
      <c r="D196" s="148" t="s">
        <v>375</v>
      </c>
      <c r="E196" s="153">
        <v>1</v>
      </c>
      <c r="F196" s="156"/>
      <c r="G196" s="157">
        <f>ROUND(E196*F196,2)</f>
        <v>0</v>
      </c>
      <c r="H196" s="156"/>
      <c r="I196" s="157">
        <f>ROUND(E196*H196,2)</f>
        <v>0</v>
      </c>
      <c r="J196" s="156"/>
      <c r="K196" s="157">
        <f>ROUND(E196*J196,2)</f>
        <v>0</v>
      </c>
      <c r="L196" s="157">
        <v>21</v>
      </c>
      <c r="M196" s="157">
        <f>G196*(1+L196/100)</f>
        <v>0</v>
      </c>
      <c r="N196" s="148">
        <v>0</v>
      </c>
      <c r="O196" s="148">
        <f>ROUND(E196*N196,5)</f>
        <v>0</v>
      </c>
      <c r="P196" s="148">
        <v>0</v>
      </c>
      <c r="Q196" s="148">
        <f>ROUND(E196*P196,5)</f>
        <v>0</v>
      </c>
      <c r="R196" s="148"/>
      <c r="S196" s="148"/>
      <c r="T196" s="149">
        <v>1.25</v>
      </c>
      <c r="U196" s="148">
        <f>ROUND(E196*T196,2)</f>
        <v>1.25</v>
      </c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 t="s">
        <v>132</v>
      </c>
      <c r="AF196" s="138"/>
      <c r="AG196" s="138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</row>
    <row r="197" spans="1:60" outlineLevel="1" x14ac:dyDescent="0.2">
      <c r="A197" s="139"/>
      <c r="B197" s="146"/>
      <c r="C197" s="176" t="s">
        <v>48</v>
      </c>
      <c r="D197" s="150"/>
      <c r="E197" s="154">
        <v>1</v>
      </c>
      <c r="F197" s="157"/>
      <c r="G197" s="157"/>
      <c r="H197" s="157"/>
      <c r="I197" s="157"/>
      <c r="J197" s="157"/>
      <c r="K197" s="157"/>
      <c r="L197" s="157"/>
      <c r="M197" s="157"/>
      <c r="N197" s="148"/>
      <c r="O197" s="148"/>
      <c r="P197" s="148"/>
      <c r="Q197" s="148"/>
      <c r="R197" s="148"/>
      <c r="S197" s="148"/>
      <c r="T197" s="149"/>
      <c r="U197" s="148"/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 t="s">
        <v>134</v>
      </c>
      <c r="AF197" s="138">
        <v>0</v>
      </c>
      <c r="AG197" s="138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</row>
    <row r="198" spans="1:60" ht="22.5" outlineLevel="1" x14ac:dyDescent="0.2">
      <c r="A198" s="139">
        <v>78</v>
      </c>
      <c r="B198" s="146" t="s">
        <v>378</v>
      </c>
      <c r="C198" s="175" t="s">
        <v>379</v>
      </c>
      <c r="D198" s="148" t="s">
        <v>166</v>
      </c>
      <c r="E198" s="153">
        <v>3</v>
      </c>
      <c r="F198" s="156"/>
      <c r="G198" s="157">
        <f>ROUND(E198*F198,2)</f>
        <v>0</v>
      </c>
      <c r="H198" s="156"/>
      <c r="I198" s="157">
        <f>ROUND(E198*H198,2)</f>
        <v>0</v>
      </c>
      <c r="J198" s="156"/>
      <c r="K198" s="157">
        <f>ROUND(E198*J198,2)</f>
        <v>0</v>
      </c>
      <c r="L198" s="157">
        <v>21</v>
      </c>
      <c r="M198" s="157">
        <f>G198*(1+L198/100)</f>
        <v>0</v>
      </c>
      <c r="N198" s="148">
        <v>0</v>
      </c>
      <c r="O198" s="148">
        <f>ROUND(E198*N198,5)</f>
        <v>0</v>
      </c>
      <c r="P198" s="148">
        <v>0</v>
      </c>
      <c r="Q198" s="148">
        <f>ROUND(E198*P198,5)</f>
        <v>0</v>
      </c>
      <c r="R198" s="148"/>
      <c r="S198" s="148"/>
      <c r="T198" s="149">
        <v>1.25</v>
      </c>
      <c r="U198" s="148">
        <f>ROUND(E198*T198,2)</f>
        <v>3.75</v>
      </c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 t="s">
        <v>132</v>
      </c>
      <c r="AF198" s="138"/>
      <c r="AG198" s="138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</row>
    <row r="199" spans="1:60" outlineLevel="1" x14ac:dyDescent="0.2">
      <c r="A199" s="139"/>
      <c r="B199" s="146"/>
      <c r="C199" s="176" t="s">
        <v>380</v>
      </c>
      <c r="D199" s="150"/>
      <c r="E199" s="154">
        <v>3</v>
      </c>
      <c r="F199" s="157"/>
      <c r="G199" s="157"/>
      <c r="H199" s="157"/>
      <c r="I199" s="157"/>
      <c r="J199" s="157"/>
      <c r="K199" s="157"/>
      <c r="L199" s="157"/>
      <c r="M199" s="157"/>
      <c r="N199" s="148"/>
      <c r="O199" s="148"/>
      <c r="P199" s="148"/>
      <c r="Q199" s="148"/>
      <c r="R199" s="148"/>
      <c r="S199" s="148"/>
      <c r="T199" s="149"/>
      <c r="U199" s="148"/>
      <c r="V199" s="138"/>
      <c r="W199" s="138"/>
      <c r="X199" s="138"/>
      <c r="Y199" s="138"/>
      <c r="Z199" s="138"/>
      <c r="AA199" s="138"/>
      <c r="AB199" s="138"/>
      <c r="AC199" s="138"/>
      <c r="AD199" s="138"/>
      <c r="AE199" s="138" t="s">
        <v>134</v>
      </c>
      <c r="AF199" s="138">
        <v>0</v>
      </c>
      <c r="AG199" s="138"/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8"/>
      <c r="BD199" s="138"/>
      <c r="BE199" s="138"/>
      <c r="BF199" s="138"/>
      <c r="BG199" s="138"/>
      <c r="BH199" s="138"/>
    </row>
    <row r="200" spans="1:60" ht="22.5" outlineLevel="1" x14ac:dyDescent="0.2">
      <c r="A200" s="139">
        <v>79</v>
      </c>
      <c r="B200" s="146" t="s">
        <v>381</v>
      </c>
      <c r="C200" s="175" t="s">
        <v>382</v>
      </c>
      <c r="D200" s="148" t="s">
        <v>166</v>
      </c>
      <c r="E200" s="153">
        <v>3</v>
      </c>
      <c r="F200" s="156"/>
      <c r="G200" s="157">
        <f>ROUND(E200*F200,2)</f>
        <v>0</v>
      </c>
      <c r="H200" s="156"/>
      <c r="I200" s="157">
        <f>ROUND(E200*H200,2)</f>
        <v>0</v>
      </c>
      <c r="J200" s="156"/>
      <c r="K200" s="157">
        <f>ROUND(E200*J200,2)</f>
        <v>0</v>
      </c>
      <c r="L200" s="157">
        <v>21</v>
      </c>
      <c r="M200" s="157">
        <f>G200*(1+L200/100)</f>
        <v>0</v>
      </c>
      <c r="N200" s="148">
        <v>0</v>
      </c>
      <c r="O200" s="148">
        <f>ROUND(E200*N200,5)</f>
        <v>0</v>
      </c>
      <c r="P200" s="148">
        <v>0</v>
      </c>
      <c r="Q200" s="148">
        <f>ROUND(E200*P200,5)</f>
        <v>0</v>
      </c>
      <c r="R200" s="148"/>
      <c r="S200" s="148"/>
      <c r="T200" s="149">
        <v>1.25</v>
      </c>
      <c r="U200" s="148">
        <f>ROUND(E200*T200,2)</f>
        <v>3.75</v>
      </c>
      <c r="V200" s="138"/>
      <c r="W200" s="138"/>
      <c r="X200" s="138"/>
      <c r="Y200" s="138"/>
      <c r="Z200" s="138"/>
      <c r="AA200" s="138"/>
      <c r="AB200" s="138"/>
      <c r="AC200" s="138"/>
      <c r="AD200" s="138"/>
      <c r="AE200" s="138" t="s">
        <v>132</v>
      </c>
      <c r="AF200" s="138"/>
      <c r="AG200" s="138"/>
      <c r="AH200" s="138"/>
      <c r="AI200" s="138"/>
      <c r="AJ200" s="138"/>
      <c r="AK200" s="138"/>
      <c r="AL200" s="138"/>
      <c r="AM200" s="138"/>
      <c r="AN200" s="138"/>
      <c r="AO200" s="138"/>
      <c r="AP200" s="138"/>
      <c r="AQ200" s="138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8"/>
      <c r="BD200" s="138"/>
      <c r="BE200" s="138"/>
      <c r="BF200" s="138"/>
      <c r="BG200" s="138"/>
      <c r="BH200" s="138"/>
    </row>
    <row r="201" spans="1:60" outlineLevel="1" x14ac:dyDescent="0.2">
      <c r="A201" s="139"/>
      <c r="B201" s="146"/>
      <c r="C201" s="176" t="s">
        <v>380</v>
      </c>
      <c r="D201" s="150"/>
      <c r="E201" s="154">
        <v>3</v>
      </c>
      <c r="F201" s="157"/>
      <c r="G201" s="157"/>
      <c r="H201" s="157"/>
      <c r="I201" s="157"/>
      <c r="J201" s="157"/>
      <c r="K201" s="157"/>
      <c r="L201" s="157"/>
      <c r="M201" s="157"/>
      <c r="N201" s="148"/>
      <c r="O201" s="148"/>
      <c r="P201" s="148"/>
      <c r="Q201" s="148"/>
      <c r="R201" s="148"/>
      <c r="S201" s="148"/>
      <c r="T201" s="149"/>
      <c r="U201" s="148"/>
      <c r="V201" s="138"/>
      <c r="W201" s="138"/>
      <c r="X201" s="138"/>
      <c r="Y201" s="138"/>
      <c r="Z201" s="138"/>
      <c r="AA201" s="138"/>
      <c r="AB201" s="138"/>
      <c r="AC201" s="138"/>
      <c r="AD201" s="138"/>
      <c r="AE201" s="138" t="s">
        <v>134</v>
      </c>
      <c r="AF201" s="138">
        <v>0</v>
      </c>
      <c r="AG201" s="138"/>
      <c r="AH201" s="138"/>
      <c r="AI201" s="138"/>
      <c r="AJ201" s="138"/>
      <c r="AK201" s="138"/>
      <c r="AL201" s="138"/>
      <c r="AM201" s="138"/>
      <c r="AN201" s="138"/>
      <c r="AO201" s="138"/>
      <c r="AP201" s="138"/>
      <c r="AQ201" s="138"/>
      <c r="AR201" s="138"/>
      <c r="AS201" s="138"/>
      <c r="AT201" s="138"/>
      <c r="AU201" s="138"/>
      <c r="AV201" s="138"/>
      <c r="AW201" s="138"/>
      <c r="AX201" s="138"/>
      <c r="AY201" s="138"/>
      <c r="AZ201" s="138"/>
      <c r="BA201" s="138"/>
      <c r="BB201" s="138"/>
      <c r="BC201" s="138"/>
      <c r="BD201" s="138"/>
      <c r="BE201" s="138"/>
      <c r="BF201" s="138"/>
      <c r="BG201" s="138"/>
      <c r="BH201" s="138"/>
    </row>
    <row r="202" spans="1:60" outlineLevel="1" x14ac:dyDescent="0.2">
      <c r="A202" s="139">
        <v>80</v>
      </c>
      <c r="B202" s="146" t="s">
        <v>383</v>
      </c>
      <c r="C202" s="175" t="s">
        <v>384</v>
      </c>
      <c r="D202" s="148" t="s">
        <v>385</v>
      </c>
      <c r="E202" s="153">
        <v>6</v>
      </c>
      <c r="F202" s="156"/>
      <c r="G202" s="157">
        <f>ROUND(E202*F202,2)</f>
        <v>0</v>
      </c>
      <c r="H202" s="156"/>
      <c r="I202" s="157">
        <f>ROUND(E202*H202,2)</f>
        <v>0</v>
      </c>
      <c r="J202" s="156"/>
      <c r="K202" s="157">
        <f>ROUND(E202*J202,2)</f>
        <v>0</v>
      </c>
      <c r="L202" s="157">
        <v>21</v>
      </c>
      <c r="M202" s="157">
        <f>G202*(1+L202/100)</f>
        <v>0</v>
      </c>
      <c r="N202" s="148">
        <v>0</v>
      </c>
      <c r="O202" s="148">
        <f>ROUND(E202*N202,5)</f>
        <v>0</v>
      </c>
      <c r="P202" s="148">
        <v>0</v>
      </c>
      <c r="Q202" s="148">
        <f>ROUND(E202*P202,5)</f>
        <v>0</v>
      </c>
      <c r="R202" s="148"/>
      <c r="S202" s="148"/>
      <c r="T202" s="149">
        <v>1.25</v>
      </c>
      <c r="U202" s="148">
        <f>ROUND(E202*T202,2)</f>
        <v>7.5</v>
      </c>
      <c r="V202" s="138"/>
      <c r="W202" s="138"/>
      <c r="X202" s="138"/>
      <c r="Y202" s="138"/>
      <c r="Z202" s="138"/>
      <c r="AA202" s="138"/>
      <c r="AB202" s="138"/>
      <c r="AC202" s="138"/>
      <c r="AD202" s="138"/>
      <c r="AE202" s="138" t="s">
        <v>132</v>
      </c>
      <c r="AF202" s="138"/>
      <c r="AG202" s="138"/>
      <c r="AH202" s="138"/>
      <c r="AI202" s="138"/>
      <c r="AJ202" s="138"/>
      <c r="AK202" s="138"/>
      <c r="AL202" s="138"/>
      <c r="AM202" s="138"/>
      <c r="AN202" s="138"/>
      <c r="AO202" s="138"/>
      <c r="AP202" s="138"/>
      <c r="AQ202" s="138"/>
      <c r="AR202" s="138"/>
      <c r="AS202" s="138"/>
      <c r="AT202" s="138"/>
      <c r="AU202" s="138"/>
      <c r="AV202" s="138"/>
      <c r="AW202" s="138"/>
      <c r="AX202" s="138"/>
      <c r="AY202" s="138"/>
      <c r="AZ202" s="138"/>
      <c r="BA202" s="138"/>
      <c r="BB202" s="138"/>
      <c r="BC202" s="138"/>
      <c r="BD202" s="138"/>
      <c r="BE202" s="138"/>
      <c r="BF202" s="138"/>
      <c r="BG202" s="138"/>
      <c r="BH202" s="138"/>
    </row>
    <row r="203" spans="1:60" outlineLevel="1" x14ac:dyDescent="0.2">
      <c r="A203" s="139"/>
      <c r="B203" s="146"/>
      <c r="C203" s="176" t="s">
        <v>386</v>
      </c>
      <c r="D203" s="150"/>
      <c r="E203" s="154">
        <v>6</v>
      </c>
      <c r="F203" s="157"/>
      <c r="G203" s="157"/>
      <c r="H203" s="157"/>
      <c r="I203" s="157"/>
      <c r="J203" s="157"/>
      <c r="K203" s="157"/>
      <c r="L203" s="157"/>
      <c r="M203" s="157"/>
      <c r="N203" s="148"/>
      <c r="O203" s="148"/>
      <c r="P203" s="148"/>
      <c r="Q203" s="148"/>
      <c r="R203" s="148"/>
      <c r="S203" s="148"/>
      <c r="T203" s="149"/>
      <c r="U203" s="148"/>
      <c r="V203" s="138"/>
      <c r="W203" s="138"/>
      <c r="X203" s="138"/>
      <c r="Y203" s="138"/>
      <c r="Z203" s="138"/>
      <c r="AA203" s="138"/>
      <c r="AB203" s="138"/>
      <c r="AC203" s="138"/>
      <c r="AD203" s="138"/>
      <c r="AE203" s="138" t="s">
        <v>134</v>
      </c>
      <c r="AF203" s="138">
        <v>0</v>
      </c>
      <c r="AG203" s="138"/>
      <c r="AH203" s="138"/>
      <c r="AI203" s="138"/>
      <c r="AJ203" s="138"/>
      <c r="AK203" s="138"/>
      <c r="AL203" s="138"/>
      <c r="AM203" s="138"/>
      <c r="AN203" s="138"/>
      <c r="AO203" s="138"/>
      <c r="AP203" s="138"/>
      <c r="AQ203" s="138"/>
      <c r="AR203" s="138"/>
      <c r="AS203" s="138"/>
      <c r="AT203" s="138"/>
      <c r="AU203" s="138"/>
      <c r="AV203" s="138"/>
      <c r="AW203" s="138"/>
      <c r="AX203" s="138"/>
      <c r="AY203" s="138"/>
      <c r="AZ203" s="138"/>
      <c r="BA203" s="138"/>
      <c r="BB203" s="138"/>
      <c r="BC203" s="138"/>
      <c r="BD203" s="138"/>
      <c r="BE203" s="138"/>
      <c r="BF203" s="138"/>
      <c r="BG203" s="138"/>
      <c r="BH203" s="138"/>
    </row>
    <row r="204" spans="1:60" outlineLevel="1" x14ac:dyDescent="0.2">
      <c r="A204" s="139">
        <v>81</v>
      </c>
      <c r="B204" s="146" t="s">
        <v>387</v>
      </c>
      <c r="C204" s="175" t="s">
        <v>388</v>
      </c>
      <c r="D204" s="148" t="s">
        <v>385</v>
      </c>
      <c r="E204" s="153">
        <v>16</v>
      </c>
      <c r="F204" s="156"/>
      <c r="G204" s="157">
        <f>ROUND(E204*F204,2)</f>
        <v>0</v>
      </c>
      <c r="H204" s="156"/>
      <c r="I204" s="157">
        <f>ROUND(E204*H204,2)</f>
        <v>0</v>
      </c>
      <c r="J204" s="156"/>
      <c r="K204" s="157">
        <f>ROUND(E204*J204,2)</f>
        <v>0</v>
      </c>
      <c r="L204" s="157">
        <v>21</v>
      </c>
      <c r="M204" s="157">
        <f>G204*(1+L204/100)</f>
        <v>0</v>
      </c>
      <c r="N204" s="148">
        <v>0</v>
      </c>
      <c r="O204" s="148">
        <f>ROUND(E204*N204,5)</f>
        <v>0</v>
      </c>
      <c r="P204" s="148">
        <v>0</v>
      </c>
      <c r="Q204" s="148">
        <f>ROUND(E204*P204,5)</f>
        <v>0</v>
      </c>
      <c r="R204" s="148"/>
      <c r="S204" s="148"/>
      <c r="T204" s="149">
        <v>1.25</v>
      </c>
      <c r="U204" s="148">
        <f>ROUND(E204*T204,2)</f>
        <v>20</v>
      </c>
      <c r="V204" s="138"/>
      <c r="W204" s="138"/>
      <c r="X204" s="138"/>
      <c r="Y204" s="138"/>
      <c r="Z204" s="138"/>
      <c r="AA204" s="138"/>
      <c r="AB204" s="138"/>
      <c r="AC204" s="138"/>
      <c r="AD204" s="138"/>
      <c r="AE204" s="138" t="s">
        <v>132</v>
      </c>
      <c r="AF204" s="138"/>
      <c r="AG204" s="138"/>
      <c r="AH204" s="138"/>
      <c r="AI204" s="138"/>
      <c r="AJ204" s="138"/>
      <c r="AK204" s="138"/>
      <c r="AL204" s="138"/>
      <c r="AM204" s="138"/>
      <c r="AN204" s="138"/>
      <c r="AO204" s="138"/>
      <c r="AP204" s="138"/>
      <c r="AQ204" s="138"/>
      <c r="AR204" s="138"/>
      <c r="AS204" s="138"/>
      <c r="AT204" s="138"/>
      <c r="AU204" s="138"/>
      <c r="AV204" s="138"/>
      <c r="AW204" s="138"/>
      <c r="AX204" s="138"/>
      <c r="AY204" s="138"/>
      <c r="AZ204" s="138"/>
      <c r="BA204" s="138"/>
      <c r="BB204" s="138"/>
      <c r="BC204" s="138"/>
      <c r="BD204" s="138"/>
      <c r="BE204" s="138"/>
      <c r="BF204" s="138"/>
      <c r="BG204" s="138"/>
      <c r="BH204" s="138"/>
    </row>
    <row r="205" spans="1:60" outlineLevel="1" x14ac:dyDescent="0.2">
      <c r="A205" s="139"/>
      <c r="B205" s="146"/>
      <c r="C205" s="176" t="s">
        <v>389</v>
      </c>
      <c r="D205" s="150"/>
      <c r="E205" s="154">
        <v>16</v>
      </c>
      <c r="F205" s="157"/>
      <c r="G205" s="157"/>
      <c r="H205" s="157"/>
      <c r="I205" s="157"/>
      <c r="J205" s="157"/>
      <c r="K205" s="157"/>
      <c r="L205" s="157"/>
      <c r="M205" s="157"/>
      <c r="N205" s="148"/>
      <c r="O205" s="148"/>
      <c r="P205" s="148"/>
      <c r="Q205" s="148"/>
      <c r="R205" s="148"/>
      <c r="S205" s="148"/>
      <c r="T205" s="149"/>
      <c r="U205" s="148"/>
      <c r="V205" s="138"/>
      <c r="W205" s="138"/>
      <c r="X205" s="138"/>
      <c r="Y205" s="138"/>
      <c r="Z205" s="138"/>
      <c r="AA205" s="138"/>
      <c r="AB205" s="138"/>
      <c r="AC205" s="138"/>
      <c r="AD205" s="138"/>
      <c r="AE205" s="138" t="s">
        <v>134</v>
      </c>
      <c r="AF205" s="138">
        <v>0</v>
      </c>
      <c r="AG205" s="138"/>
      <c r="AH205" s="138"/>
      <c r="AI205" s="138"/>
      <c r="AJ205" s="138"/>
      <c r="AK205" s="138"/>
      <c r="AL205" s="138"/>
      <c r="AM205" s="138"/>
      <c r="AN205" s="138"/>
      <c r="AO205" s="138"/>
      <c r="AP205" s="138"/>
      <c r="AQ205" s="138"/>
      <c r="AR205" s="138"/>
      <c r="AS205" s="138"/>
      <c r="AT205" s="138"/>
      <c r="AU205" s="138"/>
      <c r="AV205" s="138"/>
      <c r="AW205" s="138"/>
      <c r="AX205" s="138"/>
      <c r="AY205" s="138"/>
      <c r="AZ205" s="138"/>
      <c r="BA205" s="138"/>
      <c r="BB205" s="138"/>
      <c r="BC205" s="138"/>
      <c r="BD205" s="138"/>
      <c r="BE205" s="138"/>
      <c r="BF205" s="138"/>
      <c r="BG205" s="138"/>
      <c r="BH205" s="138"/>
    </row>
    <row r="206" spans="1:60" x14ac:dyDescent="0.2">
      <c r="A206" s="140" t="s">
        <v>127</v>
      </c>
      <c r="B206" s="147" t="s">
        <v>82</v>
      </c>
      <c r="C206" s="177" t="s">
        <v>83</v>
      </c>
      <c r="D206" s="151"/>
      <c r="E206" s="155"/>
      <c r="F206" s="158"/>
      <c r="G206" s="158">
        <f>SUMIF(AE207:AE211,"&lt;&gt;NOR",G207:G211)</f>
        <v>0</v>
      </c>
      <c r="H206" s="158"/>
      <c r="I206" s="158">
        <f>SUM(I207:I211)</f>
        <v>0</v>
      </c>
      <c r="J206" s="158"/>
      <c r="K206" s="158">
        <f>SUM(K207:K211)</f>
        <v>0</v>
      </c>
      <c r="L206" s="158"/>
      <c r="M206" s="158">
        <f>SUM(M207:M211)</f>
        <v>0</v>
      </c>
      <c r="N206" s="151"/>
      <c r="O206" s="151">
        <f>SUM(O207:O211)</f>
        <v>0.93443999999999994</v>
      </c>
      <c r="P206" s="151"/>
      <c r="Q206" s="151">
        <f>SUM(Q207:Q211)</f>
        <v>0</v>
      </c>
      <c r="R206" s="151"/>
      <c r="S206" s="151"/>
      <c r="T206" s="152"/>
      <c r="U206" s="151">
        <f>SUM(U207:U211)</f>
        <v>24.520000000000003</v>
      </c>
      <c r="AE206" t="s">
        <v>128</v>
      </c>
    </row>
    <row r="207" spans="1:60" ht="22.5" outlineLevel="1" x14ac:dyDescent="0.2">
      <c r="A207" s="139">
        <v>82</v>
      </c>
      <c r="B207" s="146" t="s">
        <v>390</v>
      </c>
      <c r="C207" s="175" t="s">
        <v>391</v>
      </c>
      <c r="D207" s="148" t="s">
        <v>162</v>
      </c>
      <c r="E207" s="153">
        <v>52</v>
      </c>
      <c r="F207" s="156"/>
      <c r="G207" s="157">
        <f>ROUND(E207*F207,2)</f>
        <v>0</v>
      </c>
      <c r="H207" s="156"/>
      <c r="I207" s="157">
        <f>ROUND(E207*H207,2)</f>
        <v>0</v>
      </c>
      <c r="J207" s="156"/>
      <c r="K207" s="157">
        <f>ROUND(E207*J207,2)</f>
        <v>0</v>
      </c>
      <c r="L207" s="157">
        <v>21</v>
      </c>
      <c r="M207" s="157">
        <f>G207*(1+L207/100)</f>
        <v>0</v>
      </c>
      <c r="N207" s="148">
        <v>1.426E-2</v>
      </c>
      <c r="O207" s="148">
        <f>ROUND(E207*N207,5)</f>
        <v>0.74151999999999996</v>
      </c>
      <c r="P207" s="148">
        <v>0</v>
      </c>
      <c r="Q207" s="148">
        <f>ROUND(E207*P207,5)</f>
        <v>0</v>
      </c>
      <c r="R207" s="148"/>
      <c r="S207" s="148"/>
      <c r="T207" s="149">
        <v>0.25</v>
      </c>
      <c r="U207" s="148">
        <f>ROUND(E207*T207,2)</f>
        <v>13</v>
      </c>
      <c r="V207" s="138"/>
      <c r="W207" s="138"/>
      <c r="X207" s="138"/>
      <c r="Y207" s="138"/>
      <c r="Z207" s="138"/>
      <c r="AA207" s="138"/>
      <c r="AB207" s="138"/>
      <c r="AC207" s="138"/>
      <c r="AD207" s="138"/>
      <c r="AE207" s="138" t="s">
        <v>132</v>
      </c>
      <c r="AF207" s="138"/>
      <c r="AG207" s="138"/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38"/>
      <c r="AV207" s="138"/>
      <c r="AW207" s="138"/>
      <c r="AX207" s="138"/>
      <c r="AY207" s="138"/>
      <c r="AZ207" s="138"/>
      <c r="BA207" s="138"/>
      <c r="BB207" s="138"/>
      <c r="BC207" s="138"/>
      <c r="BD207" s="138"/>
      <c r="BE207" s="138"/>
      <c r="BF207" s="138"/>
      <c r="BG207" s="138"/>
      <c r="BH207" s="138"/>
    </row>
    <row r="208" spans="1:60" outlineLevel="1" x14ac:dyDescent="0.2">
      <c r="A208" s="139"/>
      <c r="B208" s="146"/>
      <c r="C208" s="176" t="s">
        <v>392</v>
      </c>
      <c r="D208" s="150"/>
      <c r="E208" s="154">
        <v>52</v>
      </c>
      <c r="F208" s="157"/>
      <c r="G208" s="157"/>
      <c r="H208" s="157"/>
      <c r="I208" s="157"/>
      <c r="J208" s="157"/>
      <c r="K208" s="157"/>
      <c r="L208" s="157"/>
      <c r="M208" s="157"/>
      <c r="N208" s="148"/>
      <c r="O208" s="148"/>
      <c r="P208" s="148"/>
      <c r="Q208" s="148"/>
      <c r="R208" s="148"/>
      <c r="S208" s="148"/>
      <c r="T208" s="149"/>
      <c r="U208" s="148"/>
      <c r="V208" s="138"/>
      <c r="W208" s="138"/>
      <c r="X208" s="138"/>
      <c r="Y208" s="138"/>
      <c r="Z208" s="138"/>
      <c r="AA208" s="138"/>
      <c r="AB208" s="138"/>
      <c r="AC208" s="138"/>
      <c r="AD208" s="138"/>
      <c r="AE208" s="138" t="s">
        <v>134</v>
      </c>
      <c r="AF208" s="138">
        <v>0</v>
      </c>
      <c r="AG208" s="138"/>
      <c r="AH208" s="138"/>
      <c r="AI208" s="138"/>
      <c r="AJ208" s="138"/>
      <c r="AK208" s="138"/>
      <c r="AL208" s="138"/>
      <c r="AM208" s="138"/>
      <c r="AN208" s="138"/>
      <c r="AO208" s="138"/>
      <c r="AP208" s="138"/>
      <c r="AQ208" s="138"/>
      <c r="AR208" s="138"/>
      <c r="AS208" s="138"/>
      <c r="AT208" s="138"/>
      <c r="AU208" s="138"/>
      <c r="AV208" s="138"/>
      <c r="AW208" s="138"/>
      <c r="AX208" s="138"/>
      <c r="AY208" s="138"/>
      <c r="AZ208" s="138"/>
      <c r="BA208" s="138"/>
      <c r="BB208" s="138"/>
      <c r="BC208" s="138"/>
      <c r="BD208" s="138"/>
      <c r="BE208" s="138"/>
      <c r="BF208" s="138"/>
      <c r="BG208" s="138"/>
      <c r="BH208" s="138"/>
    </row>
    <row r="209" spans="1:60" ht="22.5" outlineLevel="1" x14ac:dyDescent="0.2">
      <c r="A209" s="139">
        <v>83</v>
      </c>
      <c r="B209" s="146" t="s">
        <v>393</v>
      </c>
      <c r="C209" s="175" t="s">
        <v>394</v>
      </c>
      <c r="D209" s="148" t="s">
        <v>162</v>
      </c>
      <c r="E209" s="153">
        <v>52</v>
      </c>
      <c r="F209" s="156"/>
      <c r="G209" s="157">
        <f>ROUND(E209*F209,2)</f>
        <v>0</v>
      </c>
      <c r="H209" s="156"/>
      <c r="I209" s="157">
        <f>ROUND(E209*H209,2)</f>
        <v>0</v>
      </c>
      <c r="J209" s="156"/>
      <c r="K209" s="157">
        <f>ROUND(E209*J209,2)</f>
        <v>0</v>
      </c>
      <c r="L209" s="157">
        <v>21</v>
      </c>
      <c r="M209" s="157">
        <f>G209*(1+L209/100)</f>
        <v>0</v>
      </c>
      <c r="N209" s="148">
        <v>3.7100000000000002E-3</v>
      </c>
      <c r="O209" s="148">
        <f>ROUND(E209*N209,5)</f>
        <v>0.19292000000000001</v>
      </c>
      <c r="P209" s="148">
        <v>0</v>
      </c>
      <c r="Q209" s="148">
        <f>ROUND(E209*P209,5)</f>
        <v>0</v>
      </c>
      <c r="R209" s="148"/>
      <c r="S209" s="148"/>
      <c r="T209" s="149">
        <v>0.19</v>
      </c>
      <c r="U209" s="148">
        <f>ROUND(E209*T209,2)</f>
        <v>9.8800000000000008</v>
      </c>
      <c r="V209" s="138"/>
      <c r="W209" s="138"/>
      <c r="X209" s="138"/>
      <c r="Y209" s="138"/>
      <c r="Z209" s="138"/>
      <c r="AA209" s="138"/>
      <c r="AB209" s="138"/>
      <c r="AC209" s="138"/>
      <c r="AD209" s="138"/>
      <c r="AE209" s="138" t="s">
        <v>132</v>
      </c>
      <c r="AF209" s="138"/>
      <c r="AG209" s="138"/>
      <c r="AH209" s="138"/>
      <c r="AI209" s="138"/>
      <c r="AJ209" s="138"/>
      <c r="AK209" s="138"/>
      <c r="AL209" s="138"/>
      <c r="AM209" s="138"/>
      <c r="AN209" s="138"/>
      <c r="AO209" s="138"/>
      <c r="AP209" s="138"/>
      <c r="AQ209" s="138"/>
      <c r="AR209" s="138"/>
      <c r="AS209" s="138"/>
      <c r="AT209" s="138"/>
      <c r="AU209" s="138"/>
      <c r="AV209" s="138"/>
      <c r="AW209" s="138"/>
      <c r="AX209" s="138"/>
      <c r="AY209" s="138"/>
      <c r="AZ209" s="138"/>
      <c r="BA209" s="138"/>
      <c r="BB209" s="138"/>
      <c r="BC209" s="138"/>
      <c r="BD209" s="138"/>
      <c r="BE209" s="138"/>
      <c r="BF209" s="138"/>
      <c r="BG209" s="138"/>
      <c r="BH209" s="138"/>
    </row>
    <row r="210" spans="1:60" outlineLevel="1" x14ac:dyDescent="0.2">
      <c r="A210" s="139"/>
      <c r="B210" s="146"/>
      <c r="C210" s="227" t="s">
        <v>395</v>
      </c>
      <c r="D210" s="228"/>
      <c r="E210" s="229"/>
      <c r="F210" s="230"/>
      <c r="G210" s="231"/>
      <c r="H210" s="157"/>
      <c r="I210" s="157"/>
      <c r="J210" s="157"/>
      <c r="K210" s="157"/>
      <c r="L210" s="157"/>
      <c r="M210" s="157"/>
      <c r="N210" s="148"/>
      <c r="O210" s="148"/>
      <c r="P210" s="148"/>
      <c r="Q210" s="148"/>
      <c r="R210" s="148"/>
      <c r="S210" s="148"/>
      <c r="T210" s="149"/>
      <c r="U210" s="148"/>
      <c r="V210" s="138"/>
      <c r="W210" s="138"/>
      <c r="X210" s="138"/>
      <c r="Y210" s="138"/>
      <c r="Z210" s="138"/>
      <c r="AA210" s="138"/>
      <c r="AB210" s="138"/>
      <c r="AC210" s="138"/>
      <c r="AD210" s="138"/>
      <c r="AE210" s="138" t="s">
        <v>206</v>
      </c>
      <c r="AF210" s="138"/>
      <c r="AG210" s="138"/>
      <c r="AH210" s="138"/>
      <c r="AI210" s="138"/>
      <c r="AJ210" s="138"/>
      <c r="AK210" s="138"/>
      <c r="AL210" s="138"/>
      <c r="AM210" s="138"/>
      <c r="AN210" s="138"/>
      <c r="AO210" s="138"/>
      <c r="AP210" s="138"/>
      <c r="AQ210" s="138"/>
      <c r="AR210" s="138"/>
      <c r="AS210" s="138"/>
      <c r="AT210" s="138"/>
      <c r="AU210" s="138"/>
      <c r="AV210" s="138"/>
      <c r="AW210" s="138"/>
      <c r="AX210" s="138"/>
      <c r="AY210" s="138"/>
      <c r="AZ210" s="138"/>
      <c r="BA210" s="141" t="str">
        <f>C210</f>
        <v>Množství řeziva : 0,42 m3</v>
      </c>
      <c r="BB210" s="138"/>
      <c r="BC210" s="138"/>
      <c r="BD210" s="138"/>
      <c r="BE210" s="138"/>
      <c r="BF210" s="138"/>
      <c r="BG210" s="138"/>
      <c r="BH210" s="138"/>
    </row>
    <row r="211" spans="1:60" ht="22.5" outlineLevel="1" x14ac:dyDescent="0.2">
      <c r="A211" s="139">
        <v>84</v>
      </c>
      <c r="B211" s="146" t="s">
        <v>396</v>
      </c>
      <c r="C211" s="175" t="s">
        <v>397</v>
      </c>
      <c r="D211" s="148" t="s">
        <v>313</v>
      </c>
      <c r="E211" s="153">
        <v>0.93440000000000001</v>
      </c>
      <c r="F211" s="156"/>
      <c r="G211" s="157">
        <f>ROUND(E211*F211,2)</f>
        <v>0</v>
      </c>
      <c r="H211" s="156"/>
      <c r="I211" s="157">
        <f>ROUND(E211*H211,2)</f>
        <v>0</v>
      </c>
      <c r="J211" s="156"/>
      <c r="K211" s="157">
        <f>ROUND(E211*J211,2)</f>
        <v>0</v>
      </c>
      <c r="L211" s="157">
        <v>21</v>
      </c>
      <c r="M211" s="157">
        <f>G211*(1+L211/100)</f>
        <v>0</v>
      </c>
      <c r="N211" s="148">
        <v>0</v>
      </c>
      <c r="O211" s="148">
        <f>ROUND(E211*N211,5)</f>
        <v>0</v>
      </c>
      <c r="P211" s="148">
        <v>0</v>
      </c>
      <c r="Q211" s="148">
        <f>ROUND(E211*P211,5)</f>
        <v>0</v>
      </c>
      <c r="R211" s="148"/>
      <c r="S211" s="148"/>
      <c r="T211" s="149">
        <v>1.75</v>
      </c>
      <c r="U211" s="148">
        <f>ROUND(E211*T211,2)</f>
        <v>1.64</v>
      </c>
      <c r="V211" s="138"/>
      <c r="W211" s="138"/>
      <c r="X211" s="138"/>
      <c r="Y211" s="138"/>
      <c r="Z211" s="138"/>
      <c r="AA211" s="138"/>
      <c r="AB211" s="138"/>
      <c r="AC211" s="138"/>
      <c r="AD211" s="138"/>
      <c r="AE211" s="138" t="s">
        <v>132</v>
      </c>
      <c r="AF211" s="138"/>
      <c r="AG211" s="138"/>
      <c r="AH211" s="138"/>
      <c r="AI211" s="138"/>
      <c r="AJ211" s="138"/>
      <c r="AK211" s="138"/>
      <c r="AL211" s="138"/>
      <c r="AM211" s="138"/>
      <c r="AN211" s="138"/>
      <c r="AO211" s="138"/>
      <c r="AP211" s="138"/>
      <c r="AQ211" s="138"/>
      <c r="AR211" s="138"/>
      <c r="AS211" s="138"/>
      <c r="AT211" s="138"/>
      <c r="AU211" s="138"/>
      <c r="AV211" s="138"/>
      <c r="AW211" s="138"/>
      <c r="AX211" s="138"/>
      <c r="AY211" s="138"/>
      <c r="AZ211" s="138"/>
      <c r="BA211" s="138"/>
      <c r="BB211" s="138"/>
      <c r="BC211" s="138"/>
      <c r="BD211" s="138"/>
      <c r="BE211" s="138"/>
      <c r="BF211" s="138"/>
      <c r="BG211" s="138"/>
      <c r="BH211" s="138"/>
    </row>
    <row r="212" spans="1:60" x14ac:dyDescent="0.2">
      <c r="A212" s="140" t="s">
        <v>127</v>
      </c>
      <c r="B212" s="147" t="s">
        <v>84</v>
      </c>
      <c r="C212" s="177" t="s">
        <v>85</v>
      </c>
      <c r="D212" s="151"/>
      <c r="E212" s="155"/>
      <c r="F212" s="158"/>
      <c r="G212" s="158">
        <f>SUMIF(AE213:AE254,"&lt;&gt;NOR",G213:G254)</f>
        <v>0</v>
      </c>
      <c r="H212" s="158"/>
      <c r="I212" s="158">
        <f>SUM(I213:I254)</f>
        <v>0</v>
      </c>
      <c r="J212" s="158"/>
      <c r="K212" s="158">
        <f>SUM(K213:K254)</f>
        <v>0</v>
      </c>
      <c r="L212" s="158"/>
      <c r="M212" s="158">
        <f>SUM(M213:M254)</f>
        <v>0</v>
      </c>
      <c r="N212" s="151"/>
      <c r="O212" s="151">
        <f>SUM(O213:O254)</f>
        <v>2.45688</v>
      </c>
      <c r="P212" s="151"/>
      <c r="Q212" s="151">
        <f>SUM(Q213:Q254)</f>
        <v>0.35664000000000001</v>
      </c>
      <c r="R212" s="151"/>
      <c r="S212" s="151"/>
      <c r="T212" s="152"/>
      <c r="U212" s="151">
        <f>SUM(U213:U254)</f>
        <v>306.24999999999994</v>
      </c>
      <c r="AE212" t="s">
        <v>128</v>
      </c>
    </row>
    <row r="213" spans="1:60" outlineLevel="1" x14ac:dyDescent="0.2">
      <c r="A213" s="139">
        <v>85</v>
      </c>
      <c r="B213" s="146" t="s">
        <v>398</v>
      </c>
      <c r="C213" s="175" t="s">
        <v>399</v>
      </c>
      <c r="D213" s="148" t="s">
        <v>162</v>
      </c>
      <c r="E213" s="153">
        <v>311.89499999999998</v>
      </c>
      <c r="F213" s="156"/>
      <c r="G213" s="157">
        <f>ROUND(E213*F213,2)</f>
        <v>0</v>
      </c>
      <c r="H213" s="156"/>
      <c r="I213" s="157">
        <f>ROUND(E213*H213,2)</f>
        <v>0</v>
      </c>
      <c r="J213" s="156"/>
      <c r="K213" s="157">
        <f>ROUND(E213*J213,2)</f>
        <v>0</v>
      </c>
      <c r="L213" s="157">
        <v>21</v>
      </c>
      <c r="M213" s="157">
        <f>G213*(1+L213/100)</f>
        <v>0</v>
      </c>
      <c r="N213" s="148">
        <v>8.0000000000000007E-5</v>
      </c>
      <c r="O213" s="148">
        <f>ROUND(E213*N213,5)</f>
        <v>2.495E-2</v>
      </c>
      <c r="P213" s="148">
        <v>0</v>
      </c>
      <c r="Q213" s="148">
        <f>ROUND(E213*P213,5)</f>
        <v>0</v>
      </c>
      <c r="R213" s="148"/>
      <c r="S213" s="148"/>
      <c r="T213" s="149">
        <v>0.27</v>
      </c>
      <c r="U213" s="148">
        <f>ROUND(E213*T213,2)</f>
        <v>84.21</v>
      </c>
      <c r="V213" s="138"/>
      <c r="W213" s="138"/>
      <c r="X213" s="138"/>
      <c r="Y213" s="138"/>
      <c r="Z213" s="138"/>
      <c r="AA213" s="138"/>
      <c r="AB213" s="138"/>
      <c r="AC213" s="138"/>
      <c r="AD213" s="138"/>
      <c r="AE213" s="138" t="s">
        <v>132</v>
      </c>
      <c r="AF213" s="138"/>
      <c r="AG213" s="138"/>
      <c r="AH213" s="138"/>
      <c r="AI213" s="138"/>
      <c r="AJ213" s="138"/>
      <c r="AK213" s="138"/>
      <c r="AL213" s="138"/>
      <c r="AM213" s="138"/>
      <c r="AN213" s="138"/>
      <c r="AO213" s="138"/>
      <c r="AP213" s="138"/>
      <c r="AQ213" s="138"/>
      <c r="AR213" s="138"/>
      <c r="AS213" s="138"/>
      <c r="AT213" s="138"/>
      <c r="AU213" s="138"/>
      <c r="AV213" s="138"/>
      <c r="AW213" s="138"/>
      <c r="AX213" s="138"/>
      <c r="AY213" s="138"/>
      <c r="AZ213" s="138"/>
      <c r="BA213" s="138"/>
      <c r="BB213" s="138"/>
      <c r="BC213" s="138"/>
      <c r="BD213" s="138"/>
      <c r="BE213" s="138"/>
      <c r="BF213" s="138"/>
      <c r="BG213" s="138"/>
      <c r="BH213" s="138"/>
    </row>
    <row r="214" spans="1:60" outlineLevel="1" x14ac:dyDescent="0.2">
      <c r="A214" s="139"/>
      <c r="B214" s="146"/>
      <c r="C214" s="227" t="s">
        <v>400</v>
      </c>
      <c r="D214" s="228"/>
      <c r="E214" s="229"/>
      <c r="F214" s="230"/>
      <c r="G214" s="231"/>
      <c r="H214" s="157"/>
      <c r="I214" s="157"/>
      <c r="J214" s="157"/>
      <c r="K214" s="157"/>
      <c r="L214" s="157"/>
      <c r="M214" s="157"/>
      <c r="N214" s="148"/>
      <c r="O214" s="148"/>
      <c r="P214" s="148"/>
      <c r="Q214" s="148"/>
      <c r="R214" s="148"/>
      <c r="S214" s="148"/>
      <c r="T214" s="149"/>
      <c r="U214" s="148"/>
      <c r="V214" s="138"/>
      <c r="W214" s="138"/>
      <c r="X214" s="138"/>
      <c r="Y214" s="138"/>
      <c r="Z214" s="138"/>
      <c r="AA214" s="138"/>
      <c r="AB214" s="138"/>
      <c r="AC214" s="138"/>
      <c r="AD214" s="138"/>
      <c r="AE214" s="138" t="s">
        <v>206</v>
      </c>
      <c r="AF214" s="138"/>
      <c r="AG214" s="138"/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41" t="str">
        <f>C214</f>
        <v>Montáž bude provedena na stávající dřevěnou konstrukci krovu</v>
      </c>
      <c r="BB214" s="138"/>
      <c r="BC214" s="138"/>
      <c r="BD214" s="138"/>
      <c r="BE214" s="138"/>
      <c r="BF214" s="138"/>
      <c r="BG214" s="138"/>
      <c r="BH214" s="138"/>
    </row>
    <row r="215" spans="1:60" outlineLevel="1" x14ac:dyDescent="0.2">
      <c r="A215" s="139"/>
      <c r="B215" s="146"/>
      <c r="C215" s="176" t="s">
        <v>401</v>
      </c>
      <c r="D215" s="150"/>
      <c r="E215" s="154">
        <v>311.89499999999998</v>
      </c>
      <c r="F215" s="157"/>
      <c r="G215" s="157"/>
      <c r="H215" s="157"/>
      <c r="I215" s="157"/>
      <c r="J215" s="157"/>
      <c r="K215" s="157"/>
      <c r="L215" s="157"/>
      <c r="M215" s="157"/>
      <c r="N215" s="148"/>
      <c r="O215" s="148"/>
      <c r="P215" s="148"/>
      <c r="Q215" s="148"/>
      <c r="R215" s="148"/>
      <c r="S215" s="148"/>
      <c r="T215" s="149"/>
      <c r="U215" s="148"/>
      <c r="V215" s="138"/>
      <c r="W215" s="138"/>
      <c r="X215" s="138"/>
      <c r="Y215" s="138"/>
      <c r="Z215" s="138"/>
      <c r="AA215" s="138"/>
      <c r="AB215" s="138"/>
      <c r="AC215" s="138"/>
      <c r="AD215" s="138"/>
      <c r="AE215" s="138" t="s">
        <v>134</v>
      </c>
      <c r="AF215" s="138">
        <v>0</v>
      </c>
      <c r="AG215" s="138"/>
      <c r="AH215" s="138"/>
      <c r="AI215" s="138"/>
      <c r="AJ215" s="138"/>
      <c r="AK215" s="138"/>
      <c r="AL215" s="138"/>
      <c r="AM215" s="138"/>
      <c r="AN215" s="138"/>
      <c r="AO215" s="138"/>
      <c r="AP215" s="138"/>
      <c r="AQ215" s="138"/>
      <c r="AR215" s="138"/>
      <c r="AS215" s="138"/>
      <c r="AT215" s="138"/>
      <c r="AU215" s="138"/>
      <c r="AV215" s="138"/>
      <c r="AW215" s="138"/>
      <c r="AX215" s="138"/>
      <c r="AY215" s="138"/>
      <c r="AZ215" s="138"/>
      <c r="BA215" s="138"/>
      <c r="BB215" s="138"/>
      <c r="BC215" s="138"/>
      <c r="BD215" s="138"/>
      <c r="BE215" s="138"/>
      <c r="BF215" s="138"/>
      <c r="BG215" s="138"/>
      <c r="BH215" s="138"/>
    </row>
    <row r="216" spans="1:60" ht="22.5" outlineLevel="1" x14ac:dyDescent="0.2">
      <c r="A216" s="139">
        <v>86</v>
      </c>
      <c r="B216" s="146" t="s">
        <v>402</v>
      </c>
      <c r="C216" s="175" t="s">
        <v>403</v>
      </c>
      <c r="D216" s="148" t="s">
        <v>162</v>
      </c>
      <c r="E216" s="153">
        <v>349.32240000000002</v>
      </c>
      <c r="F216" s="156"/>
      <c r="G216" s="157">
        <f>ROUND(E216*F216,2)</f>
        <v>0</v>
      </c>
      <c r="H216" s="156"/>
      <c r="I216" s="157">
        <f>ROUND(E216*H216,2)</f>
        <v>0</v>
      </c>
      <c r="J216" s="156"/>
      <c r="K216" s="157">
        <f>ROUND(E216*J216,2)</f>
        <v>0</v>
      </c>
      <c r="L216" s="157">
        <v>21</v>
      </c>
      <c r="M216" s="157">
        <f>G216*(1+L216/100)</f>
        <v>0</v>
      </c>
      <c r="N216" s="148">
        <v>5.5999999999999999E-3</v>
      </c>
      <c r="O216" s="148">
        <f>ROUND(E216*N216,5)</f>
        <v>1.95621</v>
      </c>
      <c r="P216" s="148">
        <v>0</v>
      </c>
      <c r="Q216" s="148">
        <f>ROUND(E216*P216,5)</f>
        <v>0</v>
      </c>
      <c r="R216" s="148"/>
      <c r="S216" s="148"/>
      <c r="T216" s="149">
        <v>0</v>
      </c>
      <c r="U216" s="148">
        <f>ROUND(E216*T216,2)</f>
        <v>0</v>
      </c>
      <c r="V216" s="138"/>
      <c r="W216" s="138"/>
      <c r="X216" s="138"/>
      <c r="Y216" s="138"/>
      <c r="Z216" s="138"/>
      <c r="AA216" s="138"/>
      <c r="AB216" s="138"/>
      <c r="AC216" s="138"/>
      <c r="AD216" s="138"/>
      <c r="AE216" s="138" t="s">
        <v>255</v>
      </c>
      <c r="AF216" s="138"/>
      <c r="AG216" s="138"/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138"/>
      <c r="AR216" s="138"/>
      <c r="AS216" s="138"/>
      <c r="AT216" s="138"/>
      <c r="AU216" s="138"/>
      <c r="AV216" s="138"/>
      <c r="AW216" s="138"/>
      <c r="AX216" s="138"/>
      <c r="AY216" s="138"/>
      <c r="AZ216" s="138"/>
      <c r="BA216" s="138"/>
      <c r="BB216" s="138"/>
      <c r="BC216" s="138"/>
      <c r="BD216" s="138"/>
      <c r="BE216" s="138"/>
      <c r="BF216" s="138"/>
      <c r="BG216" s="138"/>
      <c r="BH216" s="138"/>
    </row>
    <row r="217" spans="1:60" ht="22.5" outlineLevel="1" x14ac:dyDescent="0.2">
      <c r="A217" s="139"/>
      <c r="B217" s="146"/>
      <c r="C217" s="227" t="s">
        <v>404</v>
      </c>
      <c r="D217" s="228"/>
      <c r="E217" s="229"/>
      <c r="F217" s="230"/>
      <c r="G217" s="231"/>
      <c r="H217" s="157"/>
      <c r="I217" s="157"/>
      <c r="J217" s="157"/>
      <c r="K217" s="157"/>
      <c r="L217" s="157"/>
      <c r="M217" s="157"/>
      <c r="N217" s="148"/>
      <c r="O217" s="148"/>
      <c r="P217" s="148"/>
      <c r="Q217" s="148"/>
      <c r="R217" s="148"/>
      <c r="S217" s="148"/>
      <c r="T217" s="149"/>
      <c r="U217" s="148"/>
      <c r="V217" s="138"/>
      <c r="W217" s="138"/>
      <c r="X217" s="138"/>
      <c r="Y217" s="138"/>
      <c r="Z217" s="138"/>
      <c r="AA217" s="138"/>
      <c r="AB217" s="138"/>
      <c r="AC217" s="138"/>
      <c r="AD217" s="138"/>
      <c r="AE217" s="138" t="s">
        <v>206</v>
      </c>
      <c r="AF217" s="138"/>
      <c r="AG217" s="138"/>
      <c r="AH217" s="138"/>
      <c r="AI217" s="138"/>
      <c r="AJ217" s="138"/>
      <c r="AK217" s="138"/>
      <c r="AL217" s="138"/>
      <c r="AM217" s="138"/>
      <c r="AN217" s="138"/>
      <c r="AO217" s="138"/>
      <c r="AP217" s="138"/>
      <c r="AQ217" s="138"/>
      <c r="AR217" s="138"/>
      <c r="AS217" s="138"/>
      <c r="AT217" s="138"/>
      <c r="AU217" s="138"/>
      <c r="AV217" s="138"/>
      <c r="AW217" s="138"/>
      <c r="AX217" s="138"/>
      <c r="AY217" s="138"/>
      <c r="AZ217" s="138"/>
      <c r="BA217" s="141" t="str">
        <f>C217</f>
        <v>Bude dodán plech trapézový 40/160 tl. min. 0,6 mm, povrchová úprava polyester v barvě "oxidované červené" RAL 3009 tl. min. 25 my. Z vnitřní strany bude antikondenzační úprava (flis)</v>
      </c>
      <c r="BB217" s="138"/>
      <c r="BC217" s="138"/>
      <c r="BD217" s="138"/>
      <c r="BE217" s="138"/>
      <c r="BF217" s="138"/>
      <c r="BG217" s="138"/>
      <c r="BH217" s="138"/>
    </row>
    <row r="218" spans="1:60" outlineLevel="1" x14ac:dyDescent="0.2">
      <c r="A218" s="139"/>
      <c r="B218" s="146"/>
      <c r="C218" s="176" t="s">
        <v>405</v>
      </c>
      <c r="D218" s="150"/>
      <c r="E218" s="154">
        <v>349.32240000000002</v>
      </c>
      <c r="F218" s="157"/>
      <c r="G218" s="157"/>
      <c r="H218" s="157"/>
      <c r="I218" s="157"/>
      <c r="J218" s="157"/>
      <c r="K218" s="157"/>
      <c r="L218" s="157"/>
      <c r="M218" s="157"/>
      <c r="N218" s="148"/>
      <c r="O218" s="148"/>
      <c r="P218" s="148"/>
      <c r="Q218" s="148"/>
      <c r="R218" s="148"/>
      <c r="S218" s="148"/>
      <c r="T218" s="149"/>
      <c r="U218" s="148"/>
      <c r="V218" s="138"/>
      <c r="W218" s="138"/>
      <c r="X218" s="138"/>
      <c r="Y218" s="138"/>
      <c r="Z218" s="138"/>
      <c r="AA218" s="138"/>
      <c r="AB218" s="138"/>
      <c r="AC218" s="138"/>
      <c r="AD218" s="138"/>
      <c r="AE218" s="138" t="s">
        <v>134</v>
      </c>
      <c r="AF218" s="138">
        <v>0</v>
      </c>
      <c r="AG218" s="138"/>
      <c r="AH218" s="138"/>
      <c r="AI218" s="138"/>
      <c r="AJ218" s="138"/>
      <c r="AK218" s="138"/>
      <c r="AL218" s="138"/>
      <c r="AM218" s="138"/>
      <c r="AN218" s="138"/>
      <c r="AO218" s="138"/>
      <c r="AP218" s="138"/>
      <c r="AQ218" s="138"/>
      <c r="AR218" s="138"/>
      <c r="AS218" s="138"/>
      <c r="AT218" s="138"/>
      <c r="AU218" s="138"/>
      <c r="AV218" s="138"/>
      <c r="AW218" s="138"/>
      <c r="AX218" s="138"/>
      <c r="AY218" s="138"/>
      <c r="AZ218" s="138"/>
      <c r="BA218" s="138"/>
      <c r="BB218" s="138"/>
      <c r="BC218" s="138"/>
      <c r="BD218" s="138"/>
      <c r="BE218" s="138"/>
      <c r="BF218" s="138"/>
      <c r="BG218" s="138"/>
      <c r="BH218" s="138"/>
    </row>
    <row r="219" spans="1:60" outlineLevel="1" x14ac:dyDescent="0.2">
      <c r="A219" s="139"/>
      <c r="B219" s="146"/>
      <c r="C219" s="176" t="s">
        <v>198</v>
      </c>
      <c r="D219" s="150"/>
      <c r="E219" s="154"/>
      <c r="F219" s="157"/>
      <c r="G219" s="157"/>
      <c r="H219" s="157"/>
      <c r="I219" s="157"/>
      <c r="J219" s="157"/>
      <c r="K219" s="157"/>
      <c r="L219" s="157"/>
      <c r="M219" s="157"/>
      <c r="N219" s="148"/>
      <c r="O219" s="148"/>
      <c r="P219" s="148"/>
      <c r="Q219" s="148"/>
      <c r="R219" s="148"/>
      <c r="S219" s="148"/>
      <c r="T219" s="149"/>
      <c r="U219" s="148"/>
      <c r="V219" s="138"/>
      <c r="W219" s="138"/>
      <c r="X219" s="138"/>
      <c r="Y219" s="138"/>
      <c r="Z219" s="138"/>
      <c r="AA219" s="138"/>
      <c r="AB219" s="138"/>
      <c r="AC219" s="138"/>
      <c r="AD219" s="138"/>
      <c r="AE219" s="138" t="s">
        <v>134</v>
      </c>
      <c r="AF219" s="138">
        <v>0</v>
      </c>
      <c r="AG219" s="138"/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</row>
    <row r="220" spans="1:60" outlineLevel="1" x14ac:dyDescent="0.2">
      <c r="A220" s="139"/>
      <c r="B220" s="146"/>
      <c r="C220" s="176" t="s">
        <v>198</v>
      </c>
      <c r="D220" s="150"/>
      <c r="E220" s="154"/>
      <c r="F220" s="157"/>
      <c r="G220" s="157"/>
      <c r="H220" s="157"/>
      <c r="I220" s="157"/>
      <c r="J220" s="157"/>
      <c r="K220" s="157"/>
      <c r="L220" s="157"/>
      <c r="M220" s="157"/>
      <c r="N220" s="148"/>
      <c r="O220" s="148"/>
      <c r="P220" s="148"/>
      <c r="Q220" s="148"/>
      <c r="R220" s="148"/>
      <c r="S220" s="148"/>
      <c r="T220" s="149"/>
      <c r="U220" s="148"/>
      <c r="V220" s="138"/>
      <c r="W220" s="138"/>
      <c r="X220" s="138"/>
      <c r="Y220" s="138"/>
      <c r="Z220" s="138"/>
      <c r="AA220" s="138"/>
      <c r="AB220" s="138"/>
      <c r="AC220" s="138"/>
      <c r="AD220" s="138"/>
      <c r="AE220" s="138" t="s">
        <v>134</v>
      </c>
      <c r="AF220" s="138">
        <v>0</v>
      </c>
      <c r="AG220" s="138"/>
      <c r="AH220" s="138"/>
      <c r="AI220" s="138"/>
      <c r="AJ220" s="138"/>
      <c r="AK220" s="138"/>
      <c r="AL220" s="138"/>
      <c r="AM220" s="138"/>
      <c r="AN220" s="138"/>
      <c r="AO220" s="138"/>
      <c r="AP220" s="138"/>
      <c r="AQ220" s="138"/>
      <c r="AR220" s="138"/>
      <c r="AS220" s="138"/>
      <c r="AT220" s="138"/>
      <c r="AU220" s="138"/>
      <c r="AV220" s="138"/>
      <c r="AW220" s="138"/>
      <c r="AX220" s="138"/>
      <c r="AY220" s="138"/>
      <c r="AZ220" s="138"/>
      <c r="BA220" s="138"/>
      <c r="BB220" s="138"/>
      <c r="BC220" s="138"/>
      <c r="BD220" s="138"/>
      <c r="BE220" s="138"/>
      <c r="BF220" s="138"/>
      <c r="BG220" s="138"/>
      <c r="BH220" s="138"/>
    </row>
    <row r="221" spans="1:60" outlineLevel="1" x14ac:dyDescent="0.2">
      <c r="A221" s="139">
        <v>87</v>
      </c>
      <c r="B221" s="146" t="s">
        <v>406</v>
      </c>
      <c r="C221" s="175" t="s">
        <v>407</v>
      </c>
      <c r="D221" s="148" t="s">
        <v>166</v>
      </c>
      <c r="E221" s="153">
        <v>26.1</v>
      </c>
      <c r="F221" s="156"/>
      <c r="G221" s="157">
        <f>ROUND(E221*F221,2)</f>
        <v>0</v>
      </c>
      <c r="H221" s="156"/>
      <c r="I221" s="157">
        <f>ROUND(E221*H221,2)</f>
        <v>0</v>
      </c>
      <c r="J221" s="156"/>
      <c r="K221" s="157">
        <f>ROUND(E221*J221,2)</f>
        <v>0</v>
      </c>
      <c r="L221" s="157">
        <v>21</v>
      </c>
      <c r="M221" s="157">
        <f>G221*(1+L221/100)</f>
        <v>0</v>
      </c>
      <c r="N221" s="148">
        <v>0</v>
      </c>
      <c r="O221" s="148">
        <f>ROUND(E221*N221,5)</f>
        <v>0</v>
      </c>
      <c r="P221" s="148">
        <v>0</v>
      </c>
      <c r="Q221" s="148">
        <f>ROUND(E221*P221,5)</f>
        <v>0</v>
      </c>
      <c r="R221" s="148"/>
      <c r="S221" s="148"/>
      <c r="T221" s="149">
        <v>0.19</v>
      </c>
      <c r="U221" s="148">
        <f>ROUND(E221*T221,2)</f>
        <v>4.96</v>
      </c>
      <c r="V221" s="138"/>
      <c r="W221" s="138"/>
      <c r="X221" s="138"/>
      <c r="Y221" s="138"/>
      <c r="Z221" s="138"/>
      <c r="AA221" s="138"/>
      <c r="AB221" s="138"/>
      <c r="AC221" s="138"/>
      <c r="AD221" s="138"/>
      <c r="AE221" s="138" t="s">
        <v>132</v>
      </c>
      <c r="AF221" s="138"/>
      <c r="AG221" s="138"/>
      <c r="AH221" s="138"/>
      <c r="AI221" s="138"/>
      <c r="AJ221" s="138"/>
      <c r="AK221" s="138"/>
      <c r="AL221" s="138"/>
      <c r="AM221" s="138"/>
      <c r="AN221" s="138"/>
      <c r="AO221" s="138"/>
      <c r="AP221" s="138"/>
      <c r="AQ221" s="138"/>
      <c r="AR221" s="138"/>
      <c r="AS221" s="138"/>
      <c r="AT221" s="138"/>
      <c r="AU221" s="138"/>
      <c r="AV221" s="138"/>
      <c r="AW221" s="138"/>
      <c r="AX221" s="138"/>
      <c r="AY221" s="138"/>
      <c r="AZ221" s="138"/>
      <c r="BA221" s="138"/>
      <c r="BB221" s="138"/>
      <c r="BC221" s="138"/>
      <c r="BD221" s="138"/>
      <c r="BE221" s="138"/>
      <c r="BF221" s="138"/>
      <c r="BG221" s="138"/>
      <c r="BH221" s="138"/>
    </row>
    <row r="222" spans="1:60" outlineLevel="1" x14ac:dyDescent="0.2">
      <c r="A222" s="139"/>
      <c r="B222" s="146"/>
      <c r="C222" s="176" t="s">
        <v>408</v>
      </c>
      <c r="D222" s="150"/>
      <c r="E222" s="154">
        <v>26.1</v>
      </c>
      <c r="F222" s="157"/>
      <c r="G222" s="157"/>
      <c r="H222" s="157"/>
      <c r="I222" s="157"/>
      <c r="J222" s="157"/>
      <c r="K222" s="157"/>
      <c r="L222" s="157"/>
      <c r="M222" s="157"/>
      <c r="N222" s="148"/>
      <c r="O222" s="148"/>
      <c r="P222" s="148"/>
      <c r="Q222" s="148"/>
      <c r="R222" s="148"/>
      <c r="S222" s="148"/>
      <c r="T222" s="149"/>
      <c r="U222" s="148"/>
      <c r="V222" s="138"/>
      <c r="W222" s="138"/>
      <c r="X222" s="138"/>
      <c r="Y222" s="138"/>
      <c r="Z222" s="138"/>
      <c r="AA222" s="138"/>
      <c r="AB222" s="138"/>
      <c r="AC222" s="138"/>
      <c r="AD222" s="138"/>
      <c r="AE222" s="138" t="s">
        <v>134</v>
      </c>
      <c r="AF222" s="138">
        <v>0</v>
      </c>
      <c r="AG222" s="138"/>
      <c r="AH222" s="138"/>
      <c r="AI222" s="138"/>
      <c r="AJ222" s="138"/>
      <c r="AK222" s="138"/>
      <c r="AL222" s="138"/>
      <c r="AM222" s="138"/>
      <c r="AN222" s="138"/>
      <c r="AO222" s="138"/>
      <c r="AP222" s="138"/>
      <c r="AQ222" s="138"/>
      <c r="AR222" s="138"/>
      <c r="AS222" s="138"/>
      <c r="AT222" s="138"/>
      <c r="AU222" s="138"/>
      <c r="AV222" s="138"/>
      <c r="AW222" s="138"/>
      <c r="AX222" s="138"/>
      <c r="AY222" s="138"/>
      <c r="AZ222" s="138"/>
      <c r="BA222" s="138"/>
      <c r="BB222" s="138"/>
      <c r="BC222" s="138"/>
      <c r="BD222" s="138"/>
      <c r="BE222" s="138"/>
      <c r="BF222" s="138"/>
      <c r="BG222" s="138"/>
      <c r="BH222" s="138"/>
    </row>
    <row r="223" spans="1:60" outlineLevel="1" x14ac:dyDescent="0.2">
      <c r="A223" s="139">
        <v>88</v>
      </c>
      <c r="B223" s="146" t="s">
        <v>409</v>
      </c>
      <c r="C223" s="175" t="s">
        <v>410</v>
      </c>
      <c r="D223" s="148" t="s">
        <v>166</v>
      </c>
      <c r="E223" s="153">
        <v>52.2</v>
      </c>
      <c r="F223" s="156"/>
      <c r="G223" s="157">
        <f>ROUND(E223*F223,2)</f>
        <v>0</v>
      </c>
      <c r="H223" s="156"/>
      <c r="I223" s="157">
        <f>ROUND(E223*H223,2)</f>
        <v>0</v>
      </c>
      <c r="J223" s="156"/>
      <c r="K223" s="157">
        <f>ROUND(E223*J223,2)</f>
        <v>0</v>
      </c>
      <c r="L223" s="157">
        <v>21</v>
      </c>
      <c r="M223" s="157">
        <f>G223*(1+L223/100)</f>
        <v>0</v>
      </c>
      <c r="N223" s="148">
        <v>0</v>
      </c>
      <c r="O223" s="148">
        <f>ROUND(E223*N223,5)</f>
        <v>0</v>
      </c>
      <c r="P223" s="148">
        <v>0</v>
      </c>
      <c r="Q223" s="148">
        <f>ROUND(E223*P223,5)</f>
        <v>0</v>
      </c>
      <c r="R223" s="148"/>
      <c r="S223" s="148"/>
      <c r="T223" s="149">
        <v>0.34</v>
      </c>
      <c r="U223" s="148">
        <f>ROUND(E223*T223,2)</f>
        <v>17.75</v>
      </c>
      <c r="V223" s="138"/>
      <c r="W223" s="138"/>
      <c r="X223" s="138"/>
      <c r="Y223" s="138"/>
      <c r="Z223" s="138"/>
      <c r="AA223" s="138"/>
      <c r="AB223" s="138"/>
      <c r="AC223" s="138"/>
      <c r="AD223" s="138"/>
      <c r="AE223" s="138" t="s">
        <v>132</v>
      </c>
      <c r="AF223" s="138"/>
      <c r="AG223" s="138"/>
      <c r="AH223" s="138"/>
      <c r="AI223" s="138"/>
      <c r="AJ223" s="138"/>
      <c r="AK223" s="138"/>
      <c r="AL223" s="138"/>
      <c r="AM223" s="138"/>
      <c r="AN223" s="138"/>
      <c r="AO223" s="138"/>
      <c r="AP223" s="138"/>
      <c r="AQ223" s="138"/>
      <c r="AR223" s="138"/>
      <c r="AS223" s="138"/>
      <c r="AT223" s="138"/>
      <c r="AU223" s="138"/>
      <c r="AV223" s="138"/>
      <c r="AW223" s="138"/>
      <c r="AX223" s="138"/>
      <c r="AY223" s="138"/>
      <c r="AZ223" s="138"/>
      <c r="BA223" s="138"/>
      <c r="BB223" s="138"/>
      <c r="BC223" s="138"/>
      <c r="BD223" s="138"/>
      <c r="BE223" s="138"/>
      <c r="BF223" s="138"/>
      <c r="BG223" s="138"/>
      <c r="BH223" s="138"/>
    </row>
    <row r="224" spans="1:60" outlineLevel="1" x14ac:dyDescent="0.2">
      <c r="A224" s="139"/>
      <c r="B224" s="146"/>
      <c r="C224" s="176" t="s">
        <v>411</v>
      </c>
      <c r="D224" s="150"/>
      <c r="E224" s="154">
        <v>52.2</v>
      </c>
      <c r="F224" s="157"/>
      <c r="G224" s="157"/>
      <c r="H224" s="157"/>
      <c r="I224" s="157"/>
      <c r="J224" s="157"/>
      <c r="K224" s="157"/>
      <c r="L224" s="157"/>
      <c r="M224" s="157"/>
      <c r="N224" s="148"/>
      <c r="O224" s="148"/>
      <c r="P224" s="148"/>
      <c r="Q224" s="148"/>
      <c r="R224" s="148"/>
      <c r="S224" s="148"/>
      <c r="T224" s="149"/>
      <c r="U224" s="148"/>
      <c r="V224" s="138"/>
      <c r="W224" s="138"/>
      <c r="X224" s="138"/>
      <c r="Y224" s="138"/>
      <c r="Z224" s="138"/>
      <c r="AA224" s="138"/>
      <c r="AB224" s="138"/>
      <c r="AC224" s="138"/>
      <c r="AD224" s="138"/>
      <c r="AE224" s="138" t="s">
        <v>134</v>
      </c>
      <c r="AF224" s="138">
        <v>0</v>
      </c>
      <c r="AG224" s="138"/>
      <c r="AH224" s="138"/>
      <c r="AI224" s="138"/>
      <c r="AJ224" s="138"/>
      <c r="AK224" s="138"/>
      <c r="AL224" s="138"/>
      <c r="AM224" s="138"/>
      <c r="AN224" s="138"/>
      <c r="AO224" s="138"/>
      <c r="AP224" s="138"/>
      <c r="AQ224" s="138"/>
      <c r="AR224" s="138"/>
      <c r="AS224" s="138"/>
      <c r="AT224" s="138"/>
      <c r="AU224" s="138"/>
      <c r="AV224" s="138"/>
      <c r="AW224" s="138"/>
      <c r="AX224" s="138"/>
      <c r="AY224" s="138"/>
      <c r="AZ224" s="138"/>
      <c r="BA224" s="138"/>
      <c r="BB224" s="138"/>
      <c r="BC224" s="138"/>
      <c r="BD224" s="138"/>
      <c r="BE224" s="138"/>
      <c r="BF224" s="138"/>
      <c r="BG224" s="138"/>
      <c r="BH224" s="138"/>
    </row>
    <row r="225" spans="1:60" outlineLevel="1" x14ac:dyDescent="0.2">
      <c r="A225" s="139">
        <v>89</v>
      </c>
      <c r="B225" s="146" t="s">
        <v>412</v>
      </c>
      <c r="C225" s="175" t="s">
        <v>413</v>
      </c>
      <c r="D225" s="148" t="s">
        <v>162</v>
      </c>
      <c r="E225" s="153">
        <v>43.848999999999997</v>
      </c>
      <c r="F225" s="156"/>
      <c r="G225" s="157">
        <f>ROUND(E225*F225,2)</f>
        <v>0</v>
      </c>
      <c r="H225" s="156"/>
      <c r="I225" s="157">
        <f>ROUND(E225*H225,2)</f>
        <v>0</v>
      </c>
      <c r="J225" s="156"/>
      <c r="K225" s="157">
        <f>ROUND(E225*J225,2)</f>
        <v>0</v>
      </c>
      <c r="L225" s="157">
        <v>21</v>
      </c>
      <c r="M225" s="157">
        <f>G225*(1+L225/100)</f>
        <v>0</v>
      </c>
      <c r="N225" s="148">
        <v>5.5999999999999999E-3</v>
      </c>
      <c r="O225" s="148">
        <f>ROUND(E225*N225,5)</f>
        <v>0.24554999999999999</v>
      </c>
      <c r="P225" s="148">
        <v>0</v>
      </c>
      <c r="Q225" s="148">
        <f>ROUND(E225*P225,5)</f>
        <v>0</v>
      </c>
      <c r="R225" s="148"/>
      <c r="S225" s="148"/>
      <c r="T225" s="149">
        <v>0</v>
      </c>
      <c r="U225" s="148">
        <f>ROUND(E225*T225,2)</f>
        <v>0</v>
      </c>
      <c r="V225" s="138"/>
      <c r="W225" s="138"/>
      <c r="X225" s="138"/>
      <c r="Y225" s="138"/>
      <c r="Z225" s="138"/>
      <c r="AA225" s="138"/>
      <c r="AB225" s="138"/>
      <c r="AC225" s="138"/>
      <c r="AD225" s="138"/>
      <c r="AE225" s="138" t="s">
        <v>255</v>
      </c>
      <c r="AF225" s="138"/>
      <c r="AG225" s="138"/>
      <c r="AH225" s="138"/>
      <c r="AI225" s="138"/>
      <c r="AJ225" s="138"/>
      <c r="AK225" s="138"/>
      <c r="AL225" s="138"/>
      <c r="AM225" s="138"/>
      <c r="AN225" s="138"/>
      <c r="AO225" s="138"/>
      <c r="AP225" s="138"/>
      <c r="AQ225" s="138"/>
      <c r="AR225" s="138"/>
      <c r="AS225" s="138"/>
      <c r="AT225" s="138"/>
      <c r="AU225" s="138"/>
      <c r="AV225" s="138"/>
      <c r="AW225" s="138"/>
      <c r="AX225" s="138"/>
      <c r="AY225" s="138"/>
      <c r="AZ225" s="138"/>
      <c r="BA225" s="138"/>
      <c r="BB225" s="138"/>
      <c r="BC225" s="138"/>
      <c r="BD225" s="138"/>
      <c r="BE225" s="138"/>
      <c r="BF225" s="138"/>
      <c r="BG225" s="138"/>
      <c r="BH225" s="138"/>
    </row>
    <row r="226" spans="1:60" ht="22.5" outlineLevel="1" x14ac:dyDescent="0.2">
      <c r="A226" s="139"/>
      <c r="B226" s="146"/>
      <c r="C226" s="227" t="s">
        <v>414</v>
      </c>
      <c r="D226" s="228"/>
      <c r="E226" s="229"/>
      <c r="F226" s="230"/>
      <c r="G226" s="231"/>
      <c r="H226" s="157"/>
      <c r="I226" s="157"/>
      <c r="J226" s="157"/>
      <c r="K226" s="157"/>
      <c r="L226" s="157"/>
      <c r="M226" s="157"/>
      <c r="N226" s="148"/>
      <c r="O226" s="148"/>
      <c r="P226" s="148"/>
      <c r="Q226" s="148"/>
      <c r="R226" s="148"/>
      <c r="S226" s="148"/>
      <c r="T226" s="149"/>
      <c r="U226" s="148"/>
      <c r="V226" s="138"/>
      <c r="W226" s="138"/>
      <c r="X226" s="138"/>
      <c r="Y226" s="138"/>
      <c r="Z226" s="138"/>
      <c r="AA226" s="138"/>
      <c r="AB226" s="138"/>
      <c r="AC226" s="138"/>
      <c r="AD226" s="138"/>
      <c r="AE226" s="138" t="s">
        <v>206</v>
      </c>
      <c r="AF226" s="138"/>
      <c r="AG226" s="138"/>
      <c r="AH226" s="138"/>
      <c r="AI226" s="138"/>
      <c r="AJ226" s="138"/>
      <c r="AK226" s="138"/>
      <c r="AL226" s="138"/>
      <c r="AM226" s="138"/>
      <c r="AN226" s="138"/>
      <c r="AO226" s="138"/>
      <c r="AP226" s="138"/>
      <c r="AQ226" s="138"/>
      <c r="AR226" s="138"/>
      <c r="AS226" s="138"/>
      <c r="AT226" s="138"/>
      <c r="AU226" s="138"/>
      <c r="AV226" s="138"/>
      <c r="AW226" s="138"/>
      <c r="AX226" s="138"/>
      <c r="AY226" s="138"/>
      <c r="AZ226" s="138"/>
      <c r="BA226" s="141" t="str">
        <f>C226</f>
        <v>Bude dodán plech tl. min. 0,6 mm, povrchová úprava polyester v barvě "oxidované červené" RAL 3009 tl. min. 25 my.</v>
      </c>
      <c r="BB226" s="138"/>
      <c r="BC226" s="138"/>
      <c r="BD226" s="138"/>
      <c r="BE226" s="138"/>
      <c r="BF226" s="138"/>
      <c r="BG226" s="138"/>
      <c r="BH226" s="138"/>
    </row>
    <row r="227" spans="1:60" outlineLevel="1" x14ac:dyDescent="0.2">
      <c r="A227" s="139"/>
      <c r="B227" s="146"/>
      <c r="C227" s="176" t="s">
        <v>415</v>
      </c>
      <c r="D227" s="150"/>
      <c r="E227" s="154">
        <v>27.405000000000001</v>
      </c>
      <c r="F227" s="157"/>
      <c r="G227" s="157"/>
      <c r="H227" s="157"/>
      <c r="I227" s="157"/>
      <c r="J227" s="157"/>
      <c r="K227" s="157"/>
      <c r="L227" s="157"/>
      <c r="M227" s="157"/>
      <c r="N227" s="148"/>
      <c r="O227" s="148"/>
      <c r="P227" s="148"/>
      <c r="Q227" s="148"/>
      <c r="R227" s="148"/>
      <c r="S227" s="148"/>
      <c r="T227" s="149"/>
      <c r="U227" s="148"/>
      <c r="V227" s="138"/>
      <c r="W227" s="138"/>
      <c r="X227" s="138"/>
      <c r="Y227" s="138"/>
      <c r="Z227" s="138"/>
      <c r="AA227" s="138"/>
      <c r="AB227" s="138"/>
      <c r="AC227" s="138"/>
      <c r="AD227" s="138"/>
      <c r="AE227" s="138" t="s">
        <v>134</v>
      </c>
      <c r="AF227" s="138">
        <v>0</v>
      </c>
      <c r="AG227" s="138"/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138"/>
      <c r="AR227" s="138"/>
      <c r="AS227" s="138"/>
      <c r="AT227" s="138"/>
      <c r="AU227" s="138"/>
      <c r="AV227" s="138"/>
      <c r="AW227" s="138"/>
      <c r="AX227" s="138"/>
      <c r="AY227" s="138"/>
      <c r="AZ227" s="138"/>
      <c r="BA227" s="138"/>
      <c r="BB227" s="138"/>
      <c r="BC227" s="138"/>
      <c r="BD227" s="138"/>
      <c r="BE227" s="138"/>
      <c r="BF227" s="138"/>
      <c r="BG227" s="138"/>
      <c r="BH227" s="138"/>
    </row>
    <row r="228" spans="1:60" outlineLevel="1" x14ac:dyDescent="0.2">
      <c r="A228" s="139"/>
      <c r="B228" s="146"/>
      <c r="C228" s="176" t="s">
        <v>416</v>
      </c>
      <c r="D228" s="150"/>
      <c r="E228" s="154">
        <v>14.355</v>
      </c>
      <c r="F228" s="157"/>
      <c r="G228" s="157"/>
      <c r="H228" s="157"/>
      <c r="I228" s="157"/>
      <c r="J228" s="157"/>
      <c r="K228" s="157"/>
      <c r="L228" s="157"/>
      <c r="M228" s="157"/>
      <c r="N228" s="148"/>
      <c r="O228" s="148"/>
      <c r="P228" s="148"/>
      <c r="Q228" s="148"/>
      <c r="R228" s="148"/>
      <c r="S228" s="148"/>
      <c r="T228" s="149"/>
      <c r="U228" s="148"/>
      <c r="V228" s="138"/>
      <c r="W228" s="138"/>
      <c r="X228" s="138"/>
      <c r="Y228" s="138"/>
      <c r="Z228" s="138"/>
      <c r="AA228" s="138"/>
      <c r="AB228" s="138"/>
      <c r="AC228" s="138"/>
      <c r="AD228" s="138"/>
      <c r="AE228" s="138" t="s">
        <v>134</v>
      </c>
      <c r="AF228" s="138">
        <v>0</v>
      </c>
      <c r="AG228" s="138"/>
      <c r="AH228" s="138"/>
      <c r="AI228" s="138"/>
      <c r="AJ228" s="138"/>
      <c r="AK228" s="138"/>
      <c r="AL228" s="138"/>
      <c r="AM228" s="138"/>
      <c r="AN228" s="138"/>
      <c r="AO228" s="138"/>
      <c r="AP228" s="138"/>
      <c r="AQ228" s="138"/>
      <c r="AR228" s="138"/>
      <c r="AS228" s="138"/>
      <c r="AT228" s="138"/>
      <c r="AU228" s="138"/>
      <c r="AV228" s="138"/>
      <c r="AW228" s="138"/>
      <c r="AX228" s="138"/>
      <c r="AY228" s="138"/>
      <c r="AZ228" s="138"/>
      <c r="BA228" s="138"/>
      <c r="BB228" s="138"/>
      <c r="BC228" s="138"/>
      <c r="BD228" s="138"/>
      <c r="BE228" s="138"/>
      <c r="BF228" s="138"/>
      <c r="BG228" s="138"/>
      <c r="BH228" s="138"/>
    </row>
    <row r="229" spans="1:60" outlineLevel="1" x14ac:dyDescent="0.2">
      <c r="A229" s="139"/>
      <c r="B229" s="146"/>
      <c r="C229" s="176" t="s">
        <v>417</v>
      </c>
      <c r="D229" s="150"/>
      <c r="E229" s="154">
        <v>1.089</v>
      </c>
      <c r="F229" s="157"/>
      <c r="G229" s="157"/>
      <c r="H229" s="157"/>
      <c r="I229" s="157"/>
      <c r="J229" s="157"/>
      <c r="K229" s="157"/>
      <c r="L229" s="157"/>
      <c r="M229" s="157"/>
      <c r="N229" s="148"/>
      <c r="O229" s="148"/>
      <c r="P229" s="148"/>
      <c r="Q229" s="148"/>
      <c r="R229" s="148"/>
      <c r="S229" s="148"/>
      <c r="T229" s="149"/>
      <c r="U229" s="148"/>
      <c r="V229" s="138"/>
      <c r="W229" s="138"/>
      <c r="X229" s="138"/>
      <c r="Y229" s="138"/>
      <c r="Z229" s="138"/>
      <c r="AA229" s="138"/>
      <c r="AB229" s="138"/>
      <c r="AC229" s="138"/>
      <c r="AD229" s="138"/>
      <c r="AE229" s="138" t="s">
        <v>134</v>
      </c>
      <c r="AF229" s="138">
        <v>0</v>
      </c>
      <c r="AG229" s="138"/>
      <c r="AH229" s="138"/>
      <c r="AI229" s="138"/>
      <c r="AJ229" s="138"/>
      <c r="AK229" s="138"/>
      <c r="AL229" s="138"/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/>
      <c r="BE229" s="138"/>
      <c r="BF229" s="138"/>
      <c r="BG229" s="138"/>
      <c r="BH229" s="138"/>
    </row>
    <row r="230" spans="1:60" outlineLevel="1" x14ac:dyDescent="0.2">
      <c r="A230" s="139"/>
      <c r="B230" s="146"/>
      <c r="C230" s="176" t="s">
        <v>418</v>
      </c>
      <c r="D230" s="150"/>
      <c r="E230" s="154">
        <v>1</v>
      </c>
      <c r="F230" s="157"/>
      <c r="G230" s="157"/>
      <c r="H230" s="157"/>
      <c r="I230" s="157"/>
      <c r="J230" s="157"/>
      <c r="K230" s="157"/>
      <c r="L230" s="157"/>
      <c r="M230" s="157"/>
      <c r="N230" s="148"/>
      <c r="O230" s="148"/>
      <c r="P230" s="148"/>
      <c r="Q230" s="148"/>
      <c r="R230" s="148"/>
      <c r="S230" s="148"/>
      <c r="T230" s="149"/>
      <c r="U230" s="148"/>
      <c r="V230" s="138"/>
      <c r="W230" s="138"/>
      <c r="X230" s="138"/>
      <c r="Y230" s="138"/>
      <c r="Z230" s="138"/>
      <c r="AA230" s="138"/>
      <c r="AB230" s="138"/>
      <c r="AC230" s="138"/>
      <c r="AD230" s="138"/>
      <c r="AE230" s="138" t="s">
        <v>134</v>
      </c>
      <c r="AF230" s="138">
        <v>0</v>
      </c>
      <c r="AG230" s="138"/>
      <c r="AH230" s="138"/>
      <c r="AI230" s="138"/>
      <c r="AJ230" s="138"/>
      <c r="AK230" s="138"/>
      <c r="AL230" s="138"/>
      <c r="AM230" s="138"/>
      <c r="AN230" s="138"/>
      <c r="AO230" s="138"/>
      <c r="AP230" s="138"/>
      <c r="AQ230" s="138"/>
      <c r="AR230" s="138"/>
      <c r="AS230" s="138"/>
      <c r="AT230" s="138"/>
      <c r="AU230" s="138"/>
      <c r="AV230" s="138"/>
      <c r="AW230" s="138"/>
      <c r="AX230" s="138"/>
      <c r="AY230" s="138"/>
      <c r="AZ230" s="138"/>
      <c r="BA230" s="138"/>
      <c r="BB230" s="138"/>
      <c r="BC230" s="138"/>
      <c r="BD230" s="138"/>
      <c r="BE230" s="138"/>
      <c r="BF230" s="138"/>
      <c r="BG230" s="138"/>
      <c r="BH230" s="138"/>
    </row>
    <row r="231" spans="1:60" ht="22.5" outlineLevel="1" x14ac:dyDescent="0.2">
      <c r="A231" s="139">
        <v>90</v>
      </c>
      <c r="B231" s="146" t="s">
        <v>419</v>
      </c>
      <c r="C231" s="175" t="s">
        <v>420</v>
      </c>
      <c r="D231" s="148" t="s">
        <v>166</v>
      </c>
      <c r="E231" s="153">
        <v>12.2</v>
      </c>
      <c r="F231" s="156"/>
      <c r="G231" s="157">
        <f>ROUND(E231*F231,2)</f>
        <v>0</v>
      </c>
      <c r="H231" s="156"/>
      <c r="I231" s="157">
        <f>ROUND(E231*H231,2)</f>
        <v>0</v>
      </c>
      <c r="J231" s="156"/>
      <c r="K231" s="157">
        <f>ROUND(E231*J231,2)</f>
        <v>0</v>
      </c>
      <c r="L231" s="157">
        <v>21</v>
      </c>
      <c r="M231" s="157">
        <f>G231*(1+L231/100)</f>
        <v>0</v>
      </c>
      <c r="N231" s="148">
        <v>0</v>
      </c>
      <c r="O231" s="148">
        <f>ROUND(E231*N231,5)</f>
        <v>0</v>
      </c>
      <c r="P231" s="148">
        <v>0</v>
      </c>
      <c r="Q231" s="148">
        <f>ROUND(E231*P231,5)</f>
        <v>0</v>
      </c>
      <c r="R231" s="148"/>
      <c r="S231" s="148"/>
      <c r="T231" s="149">
        <v>0.2</v>
      </c>
      <c r="U231" s="148">
        <f>ROUND(E231*T231,2)</f>
        <v>2.44</v>
      </c>
      <c r="V231" s="138"/>
      <c r="W231" s="138"/>
      <c r="X231" s="138"/>
      <c r="Y231" s="138"/>
      <c r="Z231" s="138"/>
      <c r="AA231" s="138"/>
      <c r="AB231" s="138"/>
      <c r="AC231" s="138"/>
      <c r="AD231" s="138"/>
      <c r="AE231" s="138" t="s">
        <v>132</v>
      </c>
      <c r="AF231" s="138"/>
      <c r="AG231" s="138"/>
      <c r="AH231" s="138"/>
      <c r="AI231" s="138"/>
      <c r="AJ231" s="138"/>
      <c r="AK231" s="138"/>
      <c r="AL231" s="138"/>
      <c r="AM231" s="138"/>
      <c r="AN231" s="138"/>
      <c r="AO231" s="138"/>
      <c r="AP231" s="138"/>
      <c r="AQ231" s="138"/>
      <c r="AR231" s="138"/>
      <c r="AS231" s="138"/>
      <c r="AT231" s="138"/>
      <c r="AU231" s="138"/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  <c r="BG231" s="138"/>
      <c r="BH231" s="138"/>
    </row>
    <row r="232" spans="1:60" outlineLevel="1" x14ac:dyDescent="0.2">
      <c r="A232" s="139"/>
      <c r="B232" s="146"/>
      <c r="C232" s="176" t="s">
        <v>421</v>
      </c>
      <c r="D232" s="150"/>
      <c r="E232" s="154">
        <v>12.2</v>
      </c>
      <c r="F232" s="157"/>
      <c r="G232" s="157"/>
      <c r="H232" s="157"/>
      <c r="I232" s="157"/>
      <c r="J232" s="157"/>
      <c r="K232" s="157"/>
      <c r="L232" s="157"/>
      <c r="M232" s="157"/>
      <c r="N232" s="148"/>
      <c r="O232" s="148"/>
      <c r="P232" s="148"/>
      <c r="Q232" s="148"/>
      <c r="R232" s="148"/>
      <c r="S232" s="148"/>
      <c r="T232" s="149"/>
      <c r="U232" s="148"/>
      <c r="V232" s="138"/>
      <c r="W232" s="138"/>
      <c r="X232" s="138"/>
      <c r="Y232" s="138"/>
      <c r="Z232" s="138"/>
      <c r="AA232" s="138"/>
      <c r="AB232" s="138"/>
      <c r="AC232" s="138"/>
      <c r="AD232" s="138"/>
      <c r="AE232" s="138" t="s">
        <v>134</v>
      </c>
      <c r="AF232" s="138">
        <v>0</v>
      </c>
      <c r="AG232" s="138"/>
      <c r="AH232" s="138"/>
      <c r="AI232" s="138"/>
      <c r="AJ232" s="138"/>
      <c r="AK232" s="138"/>
      <c r="AL232" s="138"/>
      <c r="AM232" s="138"/>
      <c r="AN232" s="138"/>
      <c r="AO232" s="138"/>
      <c r="AP232" s="138"/>
      <c r="AQ232" s="138"/>
      <c r="AR232" s="138"/>
      <c r="AS232" s="138"/>
      <c r="AT232" s="138"/>
      <c r="AU232" s="138"/>
      <c r="AV232" s="138"/>
      <c r="AW232" s="138"/>
      <c r="AX232" s="138"/>
      <c r="AY232" s="138"/>
      <c r="AZ232" s="138"/>
      <c r="BA232" s="138"/>
      <c r="BB232" s="138"/>
      <c r="BC232" s="138"/>
      <c r="BD232" s="138"/>
      <c r="BE232" s="138"/>
      <c r="BF232" s="138"/>
      <c r="BG232" s="138"/>
      <c r="BH232" s="138"/>
    </row>
    <row r="233" spans="1:60" outlineLevel="1" x14ac:dyDescent="0.2">
      <c r="A233" s="139">
        <v>91</v>
      </c>
      <c r="B233" s="146" t="s">
        <v>422</v>
      </c>
      <c r="C233" s="175" t="s">
        <v>423</v>
      </c>
      <c r="D233" s="148" t="s">
        <v>166</v>
      </c>
      <c r="E233" s="153">
        <v>12.2</v>
      </c>
      <c r="F233" s="156"/>
      <c r="G233" s="157">
        <f>ROUND(E233*F233,2)</f>
        <v>0</v>
      </c>
      <c r="H233" s="156"/>
      <c r="I233" s="157">
        <f>ROUND(E233*H233,2)</f>
        <v>0</v>
      </c>
      <c r="J233" s="156"/>
      <c r="K233" s="157">
        <f>ROUND(E233*J233,2)</f>
        <v>0</v>
      </c>
      <c r="L233" s="157">
        <v>21</v>
      </c>
      <c r="M233" s="157">
        <f>G233*(1+L233/100)</f>
        <v>0</v>
      </c>
      <c r="N233" s="148">
        <v>0</v>
      </c>
      <c r="O233" s="148">
        <f>ROUND(E233*N233,5)</f>
        <v>0</v>
      </c>
      <c r="P233" s="148">
        <v>2.0500000000000002E-3</v>
      </c>
      <c r="Q233" s="148">
        <f>ROUND(E233*P233,5)</f>
        <v>2.5010000000000001E-2</v>
      </c>
      <c r="R233" s="148"/>
      <c r="S233" s="148"/>
      <c r="T233" s="149">
        <v>0.04</v>
      </c>
      <c r="U233" s="148">
        <f>ROUND(E233*T233,2)</f>
        <v>0.49</v>
      </c>
      <c r="V233" s="138"/>
      <c r="W233" s="138"/>
      <c r="X233" s="138"/>
      <c r="Y233" s="138"/>
      <c r="Z233" s="138"/>
      <c r="AA233" s="138"/>
      <c r="AB233" s="138"/>
      <c r="AC233" s="138"/>
      <c r="AD233" s="138"/>
      <c r="AE233" s="138" t="s">
        <v>132</v>
      </c>
      <c r="AF233" s="138"/>
      <c r="AG233" s="138"/>
      <c r="AH233" s="138"/>
      <c r="AI233" s="138"/>
      <c r="AJ233" s="138"/>
      <c r="AK233" s="138"/>
      <c r="AL233" s="138"/>
      <c r="AM233" s="138"/>
      <c r="AN233" s="138"/>
      <c r="AO233" s="138"/>
      <c r="AP233" s="138"/>
      <c r="AQ233" s="138"/>
      <c r="AR233" s="138"/>
      <c r="AS233" s="138"/>
      <c r="AT233" s="138"/>
      <c r="AU233" s="138"/>
      <c r="AV233" s="138"/>
      <c r="AW233" s="138"/>
      <c r="AX233" s="138"/>
      <c r="AY233" s="138"/>
      <c r="AZ233" s="138"/>
      <c r="BA233" s="138"/>
      <c r="BB233" s="138"/>
      <c r="BC233" s="138"/>
      <c r="BD233" s="138"/>
      <c r="BE233" s="138"/>
      <c r="BF233" s="138"/>
      <c r="BG233" s="138"/>
      <c r="BH233" s="138"/>
    </row>
    <row r="234" spans="1:60" outlineLevel="1" x14ac:dyDescent="0.2">
      <c r="A234" s="139">
        <v>92</v>
      </c>
      <c r="B234" s="146" t="s">
        <v>424</v>
      </c>
      <c r="C234" s="175" t="s">
        <v>425</v>
      </c>
      <c r="D234" s="148" t="s">
        <v>243</v>
      </c>
      <c r="E234" s="153">
        <v>2</v>
      </c>
      <c r="F234" s="156"/>
      <c r="G234" s="157">
        <f>ROUND(E234*F234,2)</f>
        <v>0</v>
      </c>
      <c r="H234" s="156"/>
      <c r="I234" s="157">
        <f>ROUND(E234*H234,2)</f>
        <v>0</v>
      </c>
      <c r="J234" s="156"/>
      <c r="K234" s="157">
        <f>ROUND(E234*J234,2)</f>
        <v>0</v>
      </c>
      <c r="L234" s="157">
        <v>21</v>
      </c>
      <c r="M234" s="157">
        <f>G234*(1+L234/100)</f>
        <v>0</v>
      </c>
      <c r="N234" s="148">
        <v>0</v>
      </c>
      <c r="O234" s="148">
        <f>ROUND(E234*N234,5)</f>
        <v>0</v>
      </c>
      <c r="P234" s="148">
        <v>0</v>
      </c>
      <c r="Q234" s="148">
        <f>ROUND(E234*P234,5)</f>
        <v>0</v>
      </c>
      <c r="R234" s="148"/>
      <c r="S234" s="148"/>
      <c r="T234" s="149">
        <v>0.17</v>
      </c>
      <c r="U234" s="148">
        <f>ROUND(E234*T234,2)</f>
        <v>0.34</v>
      </c>
      <c r="V234" s="138"/>
      <c r="W234" s="138"/>
      <c r="X234" s="138"/>
      <c r="Y234" s="138"/>
      <c r="Z234" s="138"/>
      <c r="AA234" s="138"/>
      <c r="AB234" s="138"/>
      <c r="AC234" s="138"/>
      <c r="AD234" s="138"/>
      <c r="AE234" s="138" t="s">
        <v>132</v>
      </c>
      <c r="AF234" s="138"/>
      <c r="AG234" s="138"/>
      <c r="AH234" s="138"/>
      <c r="AI234" s="138"/>
      <c r="AJ234" s="138"/>
      <c r="AK234" s="138"/>
      <c r="AL234" s="138"/>
      <c r="AM234" s="138"/>
      <c r="AN234" s="138"/>
      <c r="AO234" s="138"/>
      <c r="AP234" s="138"/>
      <c r="AQ234" s="138"/>
      <c r="AR234" s="138"/>
      <c r="AS234" s="138"/>
      <c r="AT234" s="138"/>
      <c r="AU234" s="138"/>
      <c r="AV234" s="138"/>
      <c r="AW234" s="138"/>
      <c r="AX234" s="138"/>
      <c r="AY234" s="138"/>
      <c r="AZ234" s="138"/>
      <c r="BA234" s="138"/>
      <c r="BB234" s="138"/>
      <c r="BC234" s="138"/>
      <c r="BD234" s="138"/>
      <c r="BE234" s="138"/>
      <c r="BF234" s="138"/>
      <c r="BG234" s="138"/>
      <c r="BH234" s="138"/>
    </row>
    <row r="235" spans="1:60" ht="22.5" outlineLevel="1" x14ac:dyDescent="0.2">
      <c r="A235" s="139">
        <v>93</v>
      </c>
      <c r="B235" s="146" t="s">
        <v>426</v>
      </c>
      <c r="C235" s="175" t="s">
        <v>427</v>
      </c>
      <c r="D235" s="148" t="s">
        <v>166</v>
      </c>
      <c r="E235" s="153">
        <v>41.5</v>
      </c>
      <c r="F235" s="156"/>
      <c r="G235" s="157">
        <f>ROUND(E235*F235,2)</f>
        <v>0</v>
      </c>
      <c r="H235" s="156"/>
      <c r="I235" s="157">
        <f>ROUND(E235*H235,2)</f>
        <v>0</v>
      </c>
      <c r="J235" s="156"/>
      <c r="K235" s="157">
        <f>ROUND(E235*J235,2)</f>
        <v>0</v>
      </c>
      <c r="L235" s="157">
        <v>21</v>
      </c>
      <c r="M235" s="157">
        <f>G235*(1+L235/100)</f>
        <v>0</v>
      </c>
      <c r="N235" s="148">
        <v>2.1099999999999999E-3</v>
      </c>
      <c r="O235" s="148">
        <f>ROUND(E235*N235,5)</f>
        <v>8.7569999999999995E-2</v>
      </c>
      <c r="P235" s="148">
        <v>0</v>
      </c>
      <c r="Q235" s="148">
        <f>ROUND(E235*P235,5)</f>
        <v>0</v>
      </c>
      <c r="R235" s="148"/>
      <c r="S235" s="148"/>
      <c r="T235" s="149">
        <v>0.9</v>
      </c>
      <c r="U235" s="148">
        <f>ROUND(E235*T235,2)</f>
        <v>37.35</v>
      </c>
      <c r="V235" s="138"/>
      <c r="W235" s="138"/>
      <c r="X235" s="138"/>
      <c r="Y235" s="138"/>
      <c r="Z235" s="138"/>
      <c r="AA235" s="138"/>
      <c r="AB235" s="138"/>
      <c r="AC235" s="138"/>
      <c r="AD235" s="138"/>
      <c r="AE235" s="138" t="s">
        <v>132</v>
      </c>
      <c r="AF235" s="138"/>
      <c r="AG235" s="138"/>
      <c r="AH235" s="138"/>
      <c r="AI235" s="138"/>
      <c r="AJ235" s="138"/>
      <c r="AK235" s="138"/>
      <c r="AL235" s="138"/>
      <c r="AM235" s="138"/>
      <c r="AN235" s="138"/>
      <c r="AO235" s="138"/>
      <c r="AP235" s="138"/>
      <c r="AQ235" s="138"/>
      <c r="AR235" s="138"/>
      <c r="AS235" s="138"/>
      <c r="AT235" s="138"/>
      <c r="AU235" s="138"/>
      <c r="AV235" s="138"/>
      <c r="AW235" s="138"/>
      <c r="AX235" s="138"/>
      <c r="AY235" s="138"/>
      <c r="AZ235" s="138"/>
      <c r="BA235" s="138"/>
      <c r="BB235" s="138"/>
      <c r="BC235" s="138"/>
      <c r="BD235" s="138"/>
      <c r="BE235" s="138"/>
      <c r="BF235" s="138"/>
      <c r="BG235" s="138"/>
      <c r="BH235" s="138"/>
    </row>
    <row r="236" spans="1:60" outlineLevel="1" x14ac:dyDescent="0.2">
      <c r="A236" s="139"/>
      <c r="B236" s="146"/>
      <c r="C236" s="176" t="s">
        <v>428</v>
      </c>
      <c r="D236" s="150"/>
      <c r="E236" s="154">
        <v>31.2</v>
      </c>
      <c r="F236" s="157"/>
      <c r="G236" s="157"/>
      <c r="H236" s="157"/>
      <c r="I236" s="157"/>
      <c r="J236" s="157"/>
      <c r="K236" s="157"/>
      <c r="L236" s="157"/>
      <c r="M236" s="157"/>
      <c r="N236" s="148"/>
      <c r="O236" s="148"/>
      <c r="P236" s="148"/>
      <c r="Q236" s="148"/>
      <c r="R236" s="148"/>
      <c r="S236" s="148"/>
      <c r="T236" s="149"/>
      <c r="U236" s="148"/>
      <c r="V236" s="138"/>
      <c r="W236" s="138"/>
      <c r="X236" s="138"/>
      <c r="Y236" s="138"/>
      <c r="Z236" s="138"/>
      <c r="AA236" s="138"/>
      <c r="AB236" s="138"/>
      <c r="AC236" s="138"/>
      <c r="AD236" s="138"/>
      <c r="AE236" s="138" t="s">
        <v>134</v>
      </c>
      <c r="AF236" s="138">
        <v>0</v>
      </c>
      <c r="AG236" s="138"/>
      <c r="AH236" s="138"/>
      <c r="AI236" s="138"/>
      <c r="AJ236" s="138"/>
      <c r="AK236" s="138"/>
      <c r="AL236" s="138"/>
      <c r="AM236" s="138"/>
      <c r="AN236" s="138"/>
      <c r="AO236" s="138"/>
      <c r="AP236" s="138"/>
      <c r="AQ236" s="138"/>
      <c r="AR236" s="138"/>
      <c r="AS236" s="138"/>
      <c r="AT236" s="138"/>
      <c r="AU236" s="138"/>
      <c r="AV236" s="138"/>
      <c r="AW236" s="138"/>
      <c r="AX236" s="138"/>
      <c r="AY236" s="138"/>
      <c r="AZ236" s="138"/>
      <c r="BA236" s="138"/>
      <c r="BB236" s="138"/>
      <c r="BC236" s="138"/>
      <c r="BD236" s="138"/>
      <c r="BE236" s="138"/>
      <c r="BF236" s="138"/>
      <c r="BG236" s="138"/>
      <c r="BH236" s="138"/>
    </row>
    <row r="237" spans="1:60" outlineLevel="1" x14ac:dyDescent="0.2">
      <c r="A237" s="139"/>
      <c r="B237" s="146"/>
      <c r="C237" s="176" t="s">
        <v>271</v>
      </c>
      <c r="D237" s="150"/>
      <c r="E237" s="154">
        <v>10.3</v>
      </c>
      <c r="F237" s="157"/>
      <c r="G237" s="157"/>
      <c r="H237" s="157"/>
      <c r="I237" s="157"/>
      <c r="J237" s="157"/>
      <c r="K237" s="157"/>
      <c r="L237" s="157"/>
      <c r="M237" s="157"/>
      <c r="N237" s="148"/>
      <c r="O237" s="148"/>
      <c r="P237" s="148"/>
      <c r="Q237" s="148"/>
      <c r="R237" s="148"/>
      <c r="S237" s="148"/>
      <c r="T237" s="149"/>
      <c r="U237" s="148"/>
      <c r="V237" s="138"/>
      <c r="W237" s="138"/>
      <c r="X237" s="138"/>
      <c r="Y237" s="138"/>
      <c r="Z237" s="138"/>
      <c r="AA237" s="138"/>
      <c r="AB237" s="138"/>
      <c r="AC237" s="138"/>
      <c r="AD237" s="138"/>
      <c r="AE237" s="138" t="s">
        <v>134</v>
      </c>
      <c r="AF237" s="138">
        <v>0</v>
      </c>
      <c r="AG237" s="138"/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38"/>
      <c r="BE237" s="138"/>
      <c r="BF237" s="138"/>
      <c r="BG237" s="138"/>
      <c r="BH237" s="138"/>
    </row>
    <row r="238" spans="1:60" ht="22.5" outlineLevel="1" x14ac:dyDescent="0.2">
      <c r="A238" s="139">
        <v>94</v>
      </c>
      <c r="B238" s="146" t="s">
        <v>429</v>
      </c>
      <c r="C238" s="175" t="s">
        <v>430</v>
      </c>
      <c r="D238" s="148" t="s">
        <v>166</v>
      </c>
      <c r="E238" s="153">
        <v>41.5</v>
      </c>
      <c r="F238" s="156"/>
      <c r="G238" s="157">
        <f>ROUND(E238*F238,2)</f>
        <v>0</v>
      </c>
      <c r="H238" s="156"/>
      <c r="I238" s="157">
        <f>ROUND(E238*H238,2)</f>
        <v>0</v>
      </c>
      <c r="J238" s="156"/>
      <c r="K238" s="157">
        <f>ROUND(E238*J238,2)</f>
        <v>0</v>
      </c>
      <c r="L238" s="157">
        <v>21</v>
      </c>
      <c r="M238" s="157">
        <f>G238*(1+L238/100)</f>
        <v>0</v>
      </c>
      <c r="N238" s="148">
        <v>0</v>
      </c>
      <c r="O238" s="148">
        <f>ROUND(E238*N238,5)</f>
        <v>0</v>
      </c>
      <c r="P238" s="148">
        <v>1.81E-3</v>
      </c>
      <c r="Q238" s="148">
        <f>ROUND(E238*P238,5)</f>
        <v>7.5120000000000006E-2</v>
      </c>
      <c r="R238" s="148"/>
      <c r="S238" s="148"/>
      <c r="T238" s="149">
        <v>2.87</v>
      </c>
      <c r="U238" s="148">
        <f>ROUND(E238*T238,2)</f>
        <v>119.11</v>
      </c>
      <c r="V238" s="138"/>
      <c r="W238" s="138"/>
      <c r="X238" s="138"/>
      <c r="Y238" s="138"/>
      <c r="Z238" s="138"/>
      <c r="AA238" s="138"/>
      <c r="AB238" s="138"/>
      <c r="AC238" s="138"/>
      <c r="AD238" s="138"/>
      <c r="AE238" s="138" t="s">
        <v>167</v>
      </c>
      <c r="AF238" s="138"/>
      <c r="AG238" s="138"/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38"/>
      <c r="AV238" s="138"/>
      <c r="AW238" s="138"/>
      <c r="AX238" s="138"/>
      <c r="AY238" s="138"/>
      <c r="AZ238" s="138"/>
      <c r="BA238" s="138"/>
      <c r="BB238" s="138"/>
      <c r="BC238" s="138"/>
      <c r="BD238" s="138"/>
      <c r="BE238" s="138"/>
      <c r="BF238" s="138"/>
      <c r="BG238" s="138"/>
      <c r="BH238" s="138"/>
    </row>
    <row r="239" spans="1:60" outlineLevel="1" x14ac:dyDescent="0.2">
      <c r="A239" s="139"/>
      <c r="B239" s="146"/>
      <c r="C239" s="176" t="s">
        <v>431</v>
      </c>
      <c r="D239" s="150"/>
      <c r="E239" s="154">
        <v>41.5</v>
      </c>
      <c r="F239" s="157"/>
      <c r="G239" s="157"/>
      <c r="H239" s="157"/>
      <c r="I239" s="157"/>
      <c r="J239" s="157"/>
      <c r="K239" s="157"/>
      <c r="L239" s="157"/>
      <c r="M239" s="157"/>
      <c r="N239" s="148"/>
      <c r="O239" s="148"/>
      <c r="P239" s="148"/>
      <c r="Q239" s="148"/>
      <c r="R239" s="148"/>
      <c r="S239" s="148"/>
      <c r="T239" s="149"/>
      <c r="U239" s="148"/>
      <c r="V239" s="138"/>
      <c r="W239" s="138"/>
      <c r="X239" s="138"/>
      <c r="Y239" s="138"/>
      <c r="Z239" s="138"/>
      <c r="AA239" s="138"/>
      <c r="AB239" s="138"/>
      <c r="AC239" s="138"/>
      <c r="AD239" s="138"/>
      <c r="AE239" s="138" t="s">
        <v>134</v>
      </c>
      <c r="AF239" s="138">
        <v>0</v>
      </c>
      <c r="AG239" s="138"/>
      <c r="AH239" s="138"/>
      <c r="AI239" s="138"/>
      <c r="AJ239" s="138"/>
      <c r="AK239" s="138"/>
      <c r="AL239" s="138"/>
      <c r="AM239" s="138"/>
      <c r="AN239" s="138"/>
      <c r="AO239" s="138"/>
      <c r="AP239" s="138"/>
      <c r="AQ239" s="138"/>
      <c r="AR239" s="138"/>
      <c r="AS239" s="138"/>
      <c r="AT239" s="138"/>
      <c r="AU239" s="138"/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38"/>
      <c r="BH239" s="138"/>
    </row>
    <row r="240" spans="1:60" outlineLevel="1" x14ac:dyDescent="0.2">
      <c r="A240" s="139">
        <v>95</v>
      </c>
      <c r="B240" s="146" t="s">
        <v>432</v>
      </c>
      <c r="C240" s="175" t="s">
        <v>433</v>
      </c>
      <c r="D240" s="148" t="s">
        <v>243</v>
      </c>
      <c r="E240" s="153">
        <v>2</v>
      </c>
      <c r="F240" s="156"/>
      <c r="G240" s="157">
        <f>ROUND(E240*F240,2)</f>
        <v>0</v>
      </c>
      <c r="H240" s="156"/>
      <c r="I240" s="157">
        <f>ROUND(E240*H240,2)</f>
        <v>0</v>
      </c>
      <c r="J240" s="156"/>
      <c r="K240" s="157">
        <f>ROUND(E240*J240,2)</f>
        <v>0</v>
      </c>
      <c r="L240" s="157">
        <v>21</v>
      </c>
      <c r="M240" s="157">
        <f>G240*(1+L240/100)</f>
        <v>0</v>
      </c>
      <c r="N240" s="148">
        <v>4.0000000000000002E-4</v>
      </c>
      <c r="O240" s="148">
        <f>ROUND(E240*N240,5)</f>
        <v>8.0000000000000004E-4</v>
      </c>
      <c r="P240" s="148">
        <v>0</v>
      </c>
      <c r="Q240" s="148">
        <f>ROUND(E240*P240,5)</f>
        <v>0</v>
      </c>
      <c r="R240" s="148"/>
      <c r="S240" s="148"/>
      <c r="T240" s="149">
        <v>0.41</v>
      </c>
      <c r="U240" s="148">
        <f>ROUND(E240*T240,2)</f>
        <v>0.82</v>
      </c>
      <c r="V240" s="138"/>
      <c r="W240" s="138"/>
      <c r="X240" s="138"/>
      <c r="Y240" s="138"/>
      <c r="Z240" s="138"/>
      <c r="AA240" s="138"/>
      <c r="AB240" s="138"/>
      <c r="AC240" s="138"/>
      <c r="AD240" s="138"/>
      <c r="AE240" s="138" t="s">
        <v>132</v>
      </c>
      <c r="AF240" s="138"/>
      <c r="AG240" s="138"/>
      <c r="AH240" s="138"/>
      <c r="AI240" s="138"/>
      <c r="AJ240" s="138"/>
      <c r="AK240" s="138"/>
      <c r="AL240" s="138"/>
      <c r="AM240" s="138"/>
      <c r="AN240" s="138"/>
      <c r="AO240" s="138"/>
      <c r="AP240" s="138"/>
      <c r="AQ240" s="138"/>
      <c r="AR240" s="138"/>
      <c r="AS240" s="138"/>
      <c r="AT240" s="138"/>
      <c r="AU240" s="138"/>
      <c r="AV240" s="138"/>
      <c r="AW240" s="138"/>
      <c r="AX240" s="138"/>
      <c r="AY240" s="138"/>
      <c r="AZ240" s="138"/>
      <c r="BA240" s="138"/>
      <c r="BB240" s="138"/>
      <c r="BC240" s="138"/>
      <c r="BD240" s="138"/>
      <c r="BE240" s="138"/>
      <c r="BF240" s="138"/>
      <c r="BG240" s="138"/>
      <c r="BH240" s="138"/>
    </row>
    <row r="241" spans="1:60" ht="22.5" outlineLevel="1" x14ac:dyDescent="0.2">
      <c r="A241" s="139">
        <v>96</v>
      </c>
      <c r="B241" s="146" t="s">
        <v>434</v>
      </c>
      <c r="C241" s="175" t="s">
        <v>435</v>
      </c>
      <c r="D241" s="148" t="s">
        <v>166</v>
      </c>
      <c r="E241" s="153">
        <v>53</v>
      </c>
      <c r="F241" s="156"/>
      <c r="G241" s="157">
        <f>ROUND(E241*F241,2)</f>
        <v>0</v>
      </c>
      <c r="H241" s="156"/>
      <c r="I241" s="157">
        <f>ROUND(E241*H241,2)</f>
        <v>0</v>
      </c>
      <c r="J241" s="156"/>
      <c r="K241" s="157">
        <f>ROUND(E241*J241,2)</f>
        <v>0</v>
      </c>
      <c r="L241" s="157">
        <v>21</v>
      </c>
      <c r="M241" s="157">
        <f>G241*(1+L241/100)</f>
        <v>0</v>
      </c>
      <c r="N241" s="148">
        <v>2.0100000000000001E-3</v>
      </c>
      <c r="O241" s="148">
        <f>ROUND(E241*N241,5)</f>
        <v>0.10653</v>
      </c>
      <c r="P241" s="148">
        <v>0</v>
      </c>
      <c r="Q241" s="148">
        <f>ROUND(E241*P241,5)</f>
        <v>0</v>
      </c>
      <c r="R241" s="148"/>
      <c r="S241" s="148"/>
      <c r="T241" s="149">
        <v>0.26</v>
      </c>
      <c r="U241" s="148">
        <f>ROUND(E241*T241,2)</f>
        <v>13.78</v>
      </c>
      <c r="V241" s="138"/>
      <c r="W241" s="138"/>
      <c r="X241" s="138"/>
      <c r="Y241" s="138"/>
      <c r="Z241" s="138"/>
      <c r="AA241" s="138"/>
      <c r="AB241" s="138"/>
      <c r="AC241" s="138"/>
      <c r="AD241" s="138"/>
      <c r="AE241" s="138" t="s">
        <v>132</v>
      </c>
      <c r="AF241" s="138"/>
      <c r="AG241" s="138"/>
      <c r="AH241" s="138"/>
      <c r="AI241" s="138"/>
      <c r="AJ241" s="138"/>
      <c r="AK241" s="138"/>
      <c r="AL241" s="138"/>
      <c r="AM241" s="138"/>
      <c r="AN241" s="138"/>
      <c r="AO241" s="138"/>
      <c r="AP241" s="138"/>
      <c r="AQ241" s="138"/>
      <c r="AR241" s="138"/>
      <c r="AS241" s="138"/>
      <c r="AT241" s="138"/>
      <c r="AU241" s="138"/>
      <c r="AV241" s="138"/>
      <c r="AW241" s="138"/>
      <c r="AX241" s="138"/>
      <c r="AY241" s="138"/>
      <c r="AZ241" s="138"/>
      <c r="BA241" s="138"/>
      <c r="BB241" s="138"/>
      <c r="BC241" s="138"/>
      <c r="BD241" s="138"/>
      <c r="BE241" s="138"/>
      <c r="BF241" s="138"/>
      <c r="BG241" s="138"/>
      <c r="BH241" s="138"/>
    </row>
    <row r="242" spans="1:60" outlineLevel="1" x14ac:dyDescent="0.2">
      <c r="A242" s="139"/>
      <c r="B242" s="146"/>
      <c r="C242" s="176" t="s">
        <v>436</v>
      </c>
      <c r="D242" s="150"/>
      <c r="E242" s="154">
        <v>53</v>
      </c>
      <c r="F242" s="157"/>
      <c r="G242" s="157"/>
      <c r="H242" s="157"/>
      <c r="I242" s="157"/>
      <c r="J242" s="157"/>
      <c r="K242" s="157"/>
      <c r="L242" s="157"/>
      <c r="M242" s="157"/>
      <c r="N242" s="148"/>
      <c r="O242" s="148"/>
      <c r="P242" s="148"/>
      <c r="Q242" s="148"/>
      <c r="R242" s="148"/>
      <c r="S242" s="148"/>
      <c r="T242" s="149"/>
      <c r="U242" s="148"/>
      <c r="V242" s="138"/>
      <c r="W242" s="138"/>
      <c r="X242" s="138"/>
      <c r="Y242" s="138"/>
      <c r="Z242" s="138"/>
      <c r="AA242" s="138"/>
      <c r="AB242" s="138"/>
      <c r="AC242" s="138"/>
      <c r="AD242" s="138"/>
      <c r="AE242" s="138" t="s">
        <v>134</v>
      </c>
      <c r="AF242" s="138">
        <v>0</v>
      </c>
      <c r="AG242" s="138"/>
      <c r="AH242" s="138"/>
      <c r="AI242" s="138"/>
      <c r="AJ242" s="138"/>
      <c r="AK242" s="138"/>
      <c r="AL242" s="138"/>
      <c r="AM242" s="138"/>
      <c r="AN242" s="138"/>
      <c r="AO242" s="138"/>
      <c r="AP242" s="138"/>
      <c r="AQ242" s="138"/>
      <c r="AR242" s="138"/>
      <c r="AS242" s="138"/>
      <c r="AT242" s="138"/>
      <c r="AU242" s="138"/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38"/>
      <c r="BH242" s="138"/>
    </row>
    <row r="243" spans="1:60" outlineLevel="1" x14ac:dyDescent="0.2">
      <c r="A243" s="139">
        <v>97</v>
      </c>
      <c r="B243" s="146" t="s">
        <v>437</v>
      </c>
      <c r="C243" s="175" t="s">
        <v>438</v>
      </c>
      <c r="D243" s="148" t="s">
        <v>166</v>
      </c>
      <c r="E243" s="153">
        <v>53</v>
      </c>
      <c r="F243" s="156"/>
      <c r="G243" s="157">
        <f>ROUND(E243*F243,2)</f>
        <v>0</v>
      </c>
      <c r="H243" s="156"/>
      <c r="I243" s="157">
        <f>ROUND(E243*H243,2)</f>
        <v>0</v>
      </c>
      <c r="J243" s="156"/>
      <c r="K243" s="157">
        <f>ROUND(E243*J243,2)</f>
        <v>0</v>
      </c>
      <c r="L243" s="157">
        <v>21</v>
      </c>
      <c r="M243" s="157">
        <f>G243*(1+L243/100)</f>
        <v>0</v>
      </c>
      <c r="N243" s="148">
        <v>0</v>
      </c>
      <c r="O243" s="148">
        <f>ROUND(E243*N243,5)</f>
        <v>0</v>
      </c>
      <c r="P243" s="148">
        <v>3.3600000000000001E-3</v>
      </c>
      <c r="Q243" s="148">
        <f>ROUND(E243*P243,5)</f>
        <v>0.17807999999999999</v>
      </c>
      <c r="R243" s="148"/>
      <c r="S243" s="148"/>
      <c r="T243" s="149">
        <v>0.06</v>
      </c>
      <c r="U243" s="148">
        <f>ROUND(E243*T243,2)</f>
        <v>3.18</v>
      </c>
      <c r="V243" s="138"/>
      <c r="W243" s="138"/>
      <c r="X243" s="138"/>
      <c r="Y243" s="138"/>
      <c r="Z243" s="138"/>
      <c r="AA243" s="138"/>
      <c r="AB243" s="138"/>
      <c r="AC243" s="138"/>
      <c r="AD243" s="138"/>
      <c r="AE243" s="138" t="s">
        <v>132</v>
      </c>
      <c r="AF243" s="138"/>
      <c r="AG243" s="138"/>
      <c r="AH243" s="138"/>
      <c r="AI243" s="138"/>
      <c r="AJ243" s="138"/>
      <c r="AK243" s="138"/>
      <c r="AL243" s="138"/>
      <c r="AM243" s="138"/>
      <c r="AN243" s="138"/>
      <c r="AO243" s="138"/>
      <c r="AP243" s="138"/>
      <c r="AQ243" s="138"/>
      <c r="AR243" s="138"/>
      <c r="AS243" s="138"/>
      <c r="AT243" s="138"/>
      <c r="AU243" s="138"/>
      <c r="AV243" s="138"/>
      <c r="AW243" s="138"/>
      <c r="AX243" s="138"/>
      <c r="AY243" s="138"/>
      <c r="AZ243" s="138"/>
      <c r="BA243" s="138"/>
      <c r="BB243" s="138"/>
      <c r="BC243" s="138"/>
      <c r="BD243" s="138"/>
      <c r="BE243" s="138"/>
      <c r="BF243" s="138"/>
      <c r="BG243" s="138"/>
      <c r="BH243" s="138"/>
    </row>
    <row r="244" spans="1:60" outlineLevel="1" x14ac:dyDescent="0.2">
      <c r="A244" s="139"/>
      <c r="B244" s="146"/>
      <c r="C244" s="176" t="s">
        <v>439</v>
      </c>
      <c r="D244" s="150"/>
      <c r="E244" s="154">
        <v>53</v>
      </c>
      <c r="F244" s="157"/>
      <c r="G244" s="157"/>
      <c r="H244" s="157"/>
      <c r="I244" s="157"/>
      <c r="J244" s="157"/>
      <c r="K244" s="157"/>
      <c r="L244" s="157"/>
      <c r="M244" s="157"/>
      <c r="N244" s="148"/>
      <c r="O244" s="148"/>
      <c r="P244" s="148"/>
      <c r="Q244" s="148"/>
      <c r="R244" s="148"/>
      <c r="S244" s="148"/>
      <c r="T244" s="149"/>
      <c r="U244" s="148"/>
      <c r="V244" s="138"/>
      <c r="W244" s="138"/>
      <c r="X244" s="138"/>
      <c r="Y244" s="138"/>
      <c r="Z244" s="138"/>
      <c r="AA244" s="138"/>
      <c r="AB244" s="138"/>
      <c r="AC244" s="138"/>
      <c r="AD244" s="138"/>
      <c r="AE244" s="138" t="s">
        <v>134</v>
      </c>
      <c r="AF244" s="138">
        <v>0</v>
      </c>
      <c r="AG244" s="138"/>
      <c r="AH244" s="138"/>
      <c r="AI244" s="138"/>
      <c r="AJ244" s="138"/>
      <c r="AK244" s="138"/>
      <c r="AL244" s="138"/>
      <c r="AM244" s="138"/>
      <c r="AN244" s="138"/>
      <c r="AO244" s="138"/>
      <c r="AP244" s="138"/>
      <c r="AQ244" s="138"/>
      <c r="AR244" s="138"/>
      <c r="AS244" s="138"/>
      <c r="AT244" s="138"/>
      <c r="AU244" s="138"/>
      <c r="AV244" s="138"/>
      <c r="AW244" s="138"/>
      <c r="AX244" s="138"/>
      <c r="AY244" s="138"/>
      <c r="AZ244" s="138"/>
      <c r="BA244" s="138"/>
      <c r="BB244" s="138"/>
      <c r="BC244" s="138"/>
      <c r="BD244" s="138"/>
      <c r="BE244" s="138"/>
      <c r="BF244" s="138"/>
      <c r="BG244" s="138"/>
      <c r="BH244" s="138"/>
    </row>
    <row r="245" spans="1:60" outlineLevel="1" x14ac:dyDescent="0.2">
      <c r="A245" s="139"/>
      <c r="B245" s="146"/>
      <c r="C245" s="176" t="s">
        <v>198</v>
      </c>
      <c r="D245" s="150"/>
      <c r="E245" s="154"/>
      <c r="F245" s="157"/>
      <c r="G245" s="157"/>
      <c r="H245" s="157"/>
      <c r="I245" s="157"/>
      <c r="J245" s="157"/>
      <c r="K245" s="157"/>
      <c r="L245" s="157"/>
      <c r="M245" s="157"/>
      <c r="N245" s="148"/>
      <c r="O245" s="148"/>
      <c r="P245" s="148"/>
      <c r="Q245" s="148"/>
      <c r="R245" s="148"/>
      <c r="S245" s="148"/>
      <c r="T245" s="149"/>
      <c r="U245" s="148"/>
      <c r="V245" s="138"/>
      <c r="W245" s="138"/>
      <c r="X245" s="138"/>
      <c r="Y245" s="138"/>
      <c r="Z245" s="138"/>
      <c r="AA245" s="138"/>
      <c r="AB245" s="138"/>
      <c r="AC245" s="138"/>
      <c r="AD245" s="138"/>
      <c r="AE245" s="138" t="s">
        <v>134</v>
      </c>
      <c r="AF245" s="138">
        <v>0</v>
      </c>
      <c r="AG245" s="138"/>
      <c r="AH245" s="138"/>
      <c r="AI245" s="138"/>
      <c r="AJ245" s="138"/>
      <c r="AK245" s="138"/>
      <c r="AL245" s="138"/>
      <c r="AM245" s="138"/>
      <c r="AN245" s="138"/>
      <c r="AO245" s="138"/>
      <c r="AP245" s="138"/>
      <c r="AQ245" s="138"/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/>
      <c r="BD245" s="138"/>
      <c r="BE245" s="138"/>
      <c r="BF245" s="138"/>
      <c r="BG245" s="138"/>
      <c r="BH245" s="138"/>
    </row>
    <row r="246" spans="1:60" outlineLevel="1" x14ac:dyDescent="0.2">
      <c r="A246" s="139">
        <v>98</v>
      </c>
      <c r="B246" s="146" t="s">
        <v>440</v>
      </c>
      <c r="C246" s="175" t="s">
        <v>441</v>
      </c>
      <c r="D246" s="148" t="s">
        <v>243</v>
      </c>
      <c r="E246" s="153">
        <v>53</v>
      </c>
      <c r="F246" s="156"/>
      <c r="G246" s="157">
        <f>ROUND(E246*F246,2)</f>
        <v>0</v>
      </c>
      <c r="H246" s="156"/>
      <c r="I246" s="157">
        <f>ROUND(E246*H246,2)</f>
        <v>0</v>
      </c>
      <c r="J246" s="156"/>
      <c r="K246" s="157">
        <f>ROUND(E246*J246,2)</f>
        <v>0</v>
      </c>
      <c r="L246" s="157">
        <v>21</v>
      </c>
      <c r="M246" s="157">
        <f>G246*(1+L246/100)</f>
        <v>0</v>
      </c>
      <c r="N246" s="148">
        <v>0</v>
      </c>
      <c r="O246" s="148">
        <f>ROUND(E246*N246,5)</f>
        <v>0</v>
      </c>
      <c r="P246" s="148">
        <v>9.6000000000000002E-4</v>
      </c>
      <c r="Q246" s="148">
        <f>ROUND(E246*P246,5)</f>
        <v>5.0880000000000002E-2</v>
      </c>
      <c r="R246" s="148"/>
      <c r="S246" s="148"/>
      <c r="T246" s="149">
        <v>0.05</v>
      </c>
      <c r="U246" s="148">
        <f>ROUND(E246*T246,2)</f>
        <v>2.65</v>
      </c>
      <c r="V246" s="138"/>
      <c r="W246" s="138"/>
      <c r="X246" s="138"/>
      <c r="Y246" s="138"/>
      <c r="Z246" s="138"/>
      <c r="AA246" s="138"/>
      <c r="AB246" s="138"/>
      <c r="AC246" s="138"/>
      <c r="AD246" s="138"/>
      <c r="AE246" s="138" t="s">
        <v>132</v>
      </c>
      <c r="AF246" s="138"/>
      <c r="AG246" s="138"/>
      <c r="AH246" s="138"/>
      <c r="AI246" s="138"/>
      <c r="AJ246" s="138"/>
      <c r="AK246" s="138"/>
      <c r="AL246" s="138"/>
      <c r="AM246" s="138"/>
      <c r="AN246" s="138"/>
      <c r="AO246" s="138"/>
      <c r="AP246" s="138"/>
      <c r="AQ246" s="138"/>
      <c r="AR246" s="138"/>
      <c r="AS246" s="138"/>
      <c r="AT246" s="138"/>
      <c r="AU246" s="138"/>
      <c r="AV246" s="138"/>
      <c r="AW246" s="138"/>
      <c r="AX246" s="138"/>
      <c r="AY246" s="138"/>
      <c r="AZ246" s="138"/>
      <c r="BA246" s="138"/>
      <c r="BB246" s="138"/>
      <c r="BC246" s="138"/>
      <c r="BD246" s="138"/>
      <c r="BE246" s="138"/>
      <c r="BF246" s="138"/>
      <c r="BG246" s="138"/>
      <c r="BH246" s="138"/>
    </row>
    <row r="247" spans="1:60" ht="22.5" outlineLevel="1" x14ac:dyDescent="0.2">
      <c r="A247" s="139">
        <v>99</v>
      </c>
      <c r="B247" s="146" t="s">
        <v>442</v>
      </c>
      <c r="C247" s="175" t="s">
        <v>443</v>
      </c>
      <c r="D247" s="148" t="s">
        <v>166</v>
      </c>
      <c r="E247" s="153">
        <v>9</v>
      </c>
      <c r="F247" s="156"/>
      <c r="G247" s="157">
        <f>ROUND(E247*F247,2)</f>
        <v>0</v>
      </c>
      <c r="H247" s="156"/>
      <c r="I247" s="157">
        <f>ROUND(E247*H247,2)</f>
        <v>0</v>
      </c>
      <c r="J247" s="156"/>
      <c r="K247" s="157">
        <f>ROUND(E247*J247,2)</f>
        <v>0</v>
      </c>
      <c r="L247" s="157">
        <v>21</v>
      </c>
      <c r="M247" s="157">
        <f>G247*(1+L247/100)</f>
        <v>0</v>
      </c>
      <c r="N247" s="148">
        <v>3.3400000000000001E-3</v>
      </c>
      <c r="O247" s="148">
        <f>ROUND(E247*N247,5)</f>
        <v>3.006E-2</v>
      </c>
      <c r="P247" s="148">
        <v>0</v>
      </c>
      <c r="Q247" s="148">
        <f>ROUND(E247*P247,5)</f>
        <v>0</v>
      </c>
      <c r="R247" s="148"/>
      <c r="S247" s="148"/>
      <c r="T247" s="149">
        <v>0.28999999999999998</v>
      </c>
      <c r="U247" s="148">
        <f>ROUND(E247*T247,2)</f>
        <v>2.61</v>
      </c>
      <c r="V247" s="138"/>
      <c r="W247" s="138"/>
      <c r="X247" s="138"/>
      <c r="Y247" s="138"/>
      <c r="Z247" s="138"/>
      <c r="AA247" s="138"/>
      <c r="AB247" s="138"/>
      <c r="AC247" s="138"/>
      <c r="AD247" s="138"/>
      <c r="AE247" s="138" t="s">
        <v>132</v>
      </c>
      <c r="AF247" s="138"/>
      <c r="AG247" s="138"/>
      <c r="AH247" s="138"/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8"/>
      <c r="BD247" s="138"/>
      <c r="BE247" s="138"/>
      <c r="BF247" s="138"/>
      <c r="BG247" s="138"/>
      <c r="BH247" s="138"/>
    </row>
    <row r="248" spans="1:60" outlineLevel="1" x14ac:dyDescent="0.2">
      <c r="A248" s="139"/>
      <c r="B248" s="146"/>
      <c r="C248" s="176" t="s">
        <v>444</v>
      </c>
      <c r="D248" s="150"/>
      <c r="E248" s="154">
        <v>9</v>
      </c>
      <c r="F248" s="157"/>
      <c r="G248" s="157"/>
      <c r="H248" s="157"/>
      <c r="I248" s="157"/>
      <c r="J248" s="157"/>
      <c r="K248" s="157"/>
      <c r="L248" s="157"/>
      <c r="M248" s="157"/>
      <c r="N248" s="148"/>
      <c r="O248" s="148"/>
      <c r="P248" s="148"/>
      <c r="Q248" s="148"/>
      <c r="R248" s="148"/>
      <c r="S248" s="148"/>
      <c r="T248" s="149"/>
      <c r="U248" s="148"/>
      <c r="V248" s="138"/>
      <c r="W248" s="138"/>
      <c r="X248" s="138"/>
      <c r="Y248" s="138"/>
      <c r="Z248" s="138"/>
      <c r="AA248" s="138"/>
      <c r="AB248" s="138"/>
      <c r="AC248" s="138"/>
      <c r="AD248" s="138"/>
      <c r="AE248" s="138" t="s">
        <v>134</v>
      </c>
      <c r="AF248" s="138">
        <v>0</v>
      </c>
      <c r="AG248" s="138"/>
      <c r="AH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38"/>
      <c r="BB248" s="138"/>
      <c r="BC248" s="138"/>
      <c r="BD248" s="138"/>
      <c r="BE248" s="138"/>
      <c r="BF248" s="138"/>
      <c r="BG248" s="138"/>
      <c r="BH248" s="138"/>
    </row>
    <row r="249" spans="1:60" outlineLevel="1" x14ac:dyDescent="0.2">
      <c r="A249" s="139">
        <v>100</v>
      </c>
      <c r="B249" s="146" t="s">
        <v>445</v>
      </c>
      <c r="C249" s="175" t="s">
        <v>446</v>
      </c>
      <c r="D249" s="148" t="s">
        <v>166</v>
      </c>
      <c r="E249" s="153">
        <v>9</v>
      </c>
      <c r="F249" s="156"/>
      <c r="G249" s="157">
        <f>ROUND(E249*F249,2)</f>
        <v>0</v>
      </c>
      <c r="H249" s="156"/>
      <c r="I249" s="157">
        <f>ROUND(E249*H249,2)</f>
        <v>0</v>
      </c>
      <c r="J249" s="156"/>
      <c r="K249" s="157">
        <f>ROUND(E249*J249,2)</f>
        <v>0</v>
      </c>
      <c r="L249" s="157">
        <v>21</v>
      </c>
      <c r="M249" s="157">
        <f>G249*(1+L249/100)</f>
        <v>0</v>
      </c>
      <c r="N249" s="148">
        <v>0</v>
      </c>
      <c r="O249" s="148">
        <f>ROUND(E249*N249,5)</f>
        <v>0</v>
      </c>
      <c r="P249" s="148">
        <v>2.2599999999999999E-3</v>
      </c>
      <c r="Q249" s="148">
        <f>ROUND(E249*P249,5)</f>
        <v>2.034E-2</v>
      </c>
      <c r="R249" s="148"/>
      <c r="S249" s="148"/>
      <c r="T249" s="149">
        <v>0.05</v>
      </c>
      <c r="U249" s="148">
        <f>ROUND(E249*T249,2)</f>
        <v>0.45</v>
      </c>
      <c r="V249" s="138"/>
      <c r="W249" s="138"/>
      <c r="X249" s="138"/>
      <c r="Y249" s="138"/>
      <c r="Z249" s="138"/>
      <c r="AA249" s="138"/>
      <c r="AB249" s="138"/>
      <c r="AC249" s="138"/>
      <c r="AD249" s="138"/>
      <c r="AE249" s="138" t="s">
        <v>132</v>
      </c>
      <c r="AF249" s="138"/>
      <c r="AG249" s="138"/>
      <c r="AH249" s="138"/>
      <c r="AI249" s="138"/>
      <c r="AJ249" s="138"/>
      <c r="AK249" s="138"/>
      <c r="AL249" s="138"/>
      <c r="AM249" s="138"/>
      <c r="AN249" s="138"/>
      <c r="AO249" s="138"/>
      <c r="AP249" s="138"/>
      <c r="AQ249" s="138"/>
      <c r="AR249" s="138"/>
      <c r="AS249" s="138"/>
      <c r="AT249" s="138"/>
      <c r="AU249" s="138"/>
      <c r="AV249" s="138"/>
      <c r="AW249" s="138"/>
      <c r="AX249" s="138"/>
      <c r="AY249" s="138"/>
      <c r="AZ249" s="138"/>
      <c r="BA249" s="138"/>
      <c r="BB249" s="138"/>
      <c r="BC249" s="138"/>
      <c r="BD249" s="138"/>
      <c r="BE249" s="138"/>
      <c r="BF249" s="138"/>
      <c r="BG249" s="138"/>
      <c r="BH249" s="138"/>
    </row>
    <row r="250" spans="1:60" outlineLevel="1" x14ac:dyDescent="0.2">
      <c r="A250" s="139">
        <v>101</v>
      </c>
      <c r="B250" s="146" t="s">
        <v>447</v>
      </c>
      <c r="C250" s="175" t="s">
        <v>448</v>
      </c>
      <c r="D250" s="148" t="s">
        <v>162</v>
      </c>
      <c r="E250" s="153">
        <v>1</v>
      </c>
      <c r="F250" s="156"/>
      <c r="G250" s="157">
        <f>ROUND(E250*F250,2)</f>
        <v>0</v>
      </c>
      <c r="H250" s="156"/>
      <c r="I250" s="157">
        <f>ROUND(E250*H250,2)</f>
        <v>0</v>
      </c>
      <c r="J250" s="156"/>
      <c r="K250" s="157">
        <f>ROUND(E250*J250,2)</f>
        <v>0</v>
      </c>
      <c r="L250" s="157">
        <v>21</v>
      </c>
      <c r="M250" s="157">
        <f>G250*(1+L250/100)</f>
        <v>0</v>
      </c>
      <c r="N250" s="148">
        <v>0</v>
      </c>
      <c r="O250" s="148">
        <f>ROUND(E250*N250,5)</f>
        <v>0</v>
      </c>
      <c r="P250" s="148">
        <v>7.2100000000000003E-3</v>
      </c>
      <c r="Q250" s="148">
        <f>ROUND(E250*P250,5)</f>
        <v>7.2100000000000003E-3</v>
      </c>
      <c r="R250" s="148"/>
      <c r="S250" s="148"/>
      <c r="T250" s="149">
        <v>0.13</v>
      </c>
      <c r="U250" s="148">
        <f>ROUND(E250*T250,2)</f>
        <v>0.13</v>
      </c>
      <c r="V250" s="138"/>
      <c r="W250" s="138"/>
      <c r="X250" s="138"/>
      <c r="Y250" s="138"/>
      <c r="Z250" s="138"/>
      <c r="AA250" s="138"/>
      <c r="AB250" s="138"/>
      <c r="AC250" s="138"/>
      <c r="AD250" s="138"/>
      <c r="AE250" s="138" t="s">
        <v>132</v>
      </c>
      <c r="AF250" s="138"/>
      <c r="AG250" s="138"/>
      <c r="AH250" s="138"/>
      <c r="AI250" s="138"/>
      <c r="AJ250" s="138"/>
      <c r="AK250" s="138"/>
      <c r="AL250" s="138"/>
      <c r="AM250" s="138"/>
      <c r="AN250" s="138"/>
      <c r="AO250" s="138"/>
      <c r="AP250" s="138"/>
      <c r="AQ250" s="138"/>
      <c r="AR250" s="138"/>
      <c r="AS250" s="138"/>
      <c r="AT250" s="138"/>
      <c r="AU250" s="138"/>
      <c r="AV250" s="138"/>
      <c r="AW250" s="138"/>
      <c r="AX250" s="138"/>
      <c r="AY250" s="138"/>
      <c r="AZ250" s="138"/>
      <c r="BA250" s="138"/>
      <c r="BB250" s="138"/>
      <c r="BC250" s="138"/>
      <c r="BD250" s="138"/>
      <c r="BE250" s="138"/>
      <c r="BF250" s="138"/>
      <c r="BG250" s="138"/>
      <c r="BH250" s="138"/>
    </row>
    <row r="251" spans="1:60" ht="22.5" outlineLevel="1" x14ac:dyDescent="0.2">
      <c r="A251" s="139">
        <v>102</v>
      </c>
      <c r="B251" s="146" t="s">
        <v>449</v>
      </c>
      <c r="C251" s="175" t="s">
        <v>450</v>
      </c>
      <c r="D251" s="148" t="s">
        <v>166</v>
      </c>
      <c r="E251" s="153">
        <v>3.3</v>
      </c>
      <c r="F251" s="156"/>
      <c r="G251" s="157">
        <f>ROUND(E251*F251,2)</f>
        <v>0</v>
      </c>
      <c r="H251" s="156"/>
      <c r="I251" s="157">
        <f>ROUND(E251*H251,2)</f>
        <v>0</v>
      </c>
      <c r="J251" s="156"/>
      <c r="K251" s="157">
        <f>ROUND(E251*J251,2)</f>
        <v>0</v>
      </c>
      <c r="L251" s="157">
        <v>21</v>
      </c>
      <c r="M251" s="157">
        <f>G251*(1+L251/100)</f>
        <v>0</v>
      </c>
      <c r="N251" s="148">
        <v>1.58E-3</v>
      </c>
      <c r="O251" s="148">
        <f>ROUND(E251*N251,5)</f>
        <v>5.2100000000000002E-3</v>
      </c>
      <c r="P251" s="148">
        <v>0</v>
      </c>
      <c r="Q251" s="148">
        <f>ROUND(E251*P251,5)</f>
        <v>0</v>
      </c>
      <c r="R251" s="148"/>
      <c r="S251" s="148"/>
      <c r="T251" s="149">
        <v>0.75</v>
      </c>
      <c r="U251" s="148">
        <f>ROUND(E251*T251,2)</f>
        <v>2.48</v>
      </c>
      <c r="V251" s="138"/>
      <c r="W251" s="138"/>
      <c r="X251" s="138"/>
      <c r="Y251" s="138"/>
      <c r="Z251" s="138"/>
      <c r="AA251" s="138"/>
      <c r="AB251" s="138"/>
      <c r="AC251" s="138"/>
      <c r="AD251" s="138"/>
      <c r="AE251" s="138" t="s">
        <v>132</v>
      </c>
      <c r="AF251" s="138"/>
      <c r="AG251" s="138"/>
      <c r="AH251" s="138"/>
      <c r="AI251" s="138"/>
      <c r="AJ251" s="138"/>
      <c r="AK251" s="138"/>
      <c r="AL251" s="138"/>
      <c r="AM251" s="138"/>
      <c r="AN251" s="138"/>
      <c r="AO251" s="138"/>
      <c r="AP251" s="138"/>
      <c r="AQ251" s="138"/>
      <c r="AR251" s="138"/>
      <c r="AS251" s="138"/>
      <c r="AT251" s="138"/>
      <c r="AU251" s="138"/>
      <c r="AV251" s="138"/>
      <c r="AW251" s="138"/>
      <c r="AX251" s="138"/>
      <c r="AY251" s="138"/>
      <c r="AZ251" s="138"/>
      <c r="BA251" s="138"/>
      <c r="BB251" s="138"/>
      <c r="BC251" s="138"/>
      <c r="BD251" s="138"/>
      <c r="BE251" s="138"/>
      <c r="BF251" s="138"/>
      <c r="BG251" s="138"/>
      <c r="BH251" s="138"/>
    </row>
    <row r="252" spans="1:60" outlineLevel="1" x14ac:dyDescent="0.2">
      <c r="A252" s="139"/>
      <c r="B252" s="146"/>
      <c r="C252" s="176" t="s">
        <v>451</v>
      </c>
      <c r="D252" s="150"/>
      <c r="E252" s="154">
        <v>3.3</v>
      </c>
      <c r="F252" s="157"/>
      <c r="G252" s="157"/>
      <c r="H252" s="157"/>
      <c r="I252" s="157"/>
      <c r="J252" s="157"/>
      <c r="K252" s="157"/>
      <c r="L252" s="157"/>
      <c r="M252" s="157"/>
      <c r="N252" s="148"/>
      <c r="O252" s="148"/>
      <c r="P252" s="148"/>
      <c r="Q252" s="148"/>
      <c r="R252" s="148"/>
      <c r="S252" s="148"/>
      <c r="T252" s="149"/>
      <c r="U252" s="148"/>
      <c r="V252" s="138"/>
      <c r="W252" s="138"/>
      <c r="X252" s="138"/>
      <c r="Y252" s="138"/>
      <c r="Z252" s="138"/>
      <c r="AA252" s="138"/>
      <c r="AB252" s="138"/>
      <c r="AC252" s="138"/>
      <c r="AD252" s="138"/>
      <c r="AE252" s="138" t="s">
        <v>134</v>
      </c>
      <c r="AF252" s="138">
        <v>0</v>
      </c>
      <c r="AG252" s="138"/>
      <c r="AH252" s="138"/>
      <c r="AI252" s="138"/>
      <c r="AJ252" s="138"/>
      <c r="AK252" s="138"/>
      <c r="AL252" s="138"/>
      <c r="AM252" s="138"/>
      <c r="AN252" s="138"/>
      <c r="AO252" s="138"/>
      <c r="AP252" s="138"/>
      <c r="AQ252" s="138"/>
      <c r="AR252" s="138"/>
      <c r="AS252" s="138"/>
      <c r="AT252" s="138"/>
      <c r="AU252" s="138"/>
      <c r="AV252" s="138"/>
      <c r="AW252" s="138"/>
      <c r="AX252" s="138"/>
      <c r="AY252" s="138"/>
      <c r="AZ252" s="138"/>
      <c r="BA252" s="138"/>
      <c r="BB252" s="138"/>
      <c r="BC252" s="138"/>
      <c r="BD252" s="138"/>
      <c r="BE252" s="138"/>
      <c r="BF252" s="138"/>
      <c r="BG252" s="138"/>
      <c r="BH252" s="138"/>
    </row>
    <row r="253" spans="1:60" outlineLevel="1" x14ac:dyDescent="0.2">
      <c r="A253" s="139">
        <v>103</v>
      </c>
      <c r="B253" s="146" t="s">
        <v>452</v>
      </c>
      <c r="C253" s="175" t="s">
        <v>453</v>
      </c>
      <c r="D253" s="148" t="s">
        <v>313</v>
      </c>
      <c r="E253" s="153">
        <v>2.8018000000000001</v>
      </c>
      <c r="F253" s="156"/>
      <c r="G253" s="157">
        <f>ROUND(E253*F253,2)</f>
        <v>0</v>
      </c>
      <c r="H253" s="156"/>
      <c r="I253" s="157">
        <f>ROUND(E253*H253,2)</f>
        <v>0</v>
      </c>
      <c r="J253" s="156"/>
      <c r="K253" s="157">
        <f>ROUND(E253*J253,2)</f>
        <v>0</v>
      </c>
      <c r="L253" s="157">
        <v>21</v>
      </c>
      <c r="M253" s="157">
        <f>G253*(1+L253/100)</f>
        <v>0</v>
      </c>
      <c r="N253" s="148">
        <v>0</v>
      </c>
      <c r="O253" s="148">
        <f>ROUND(E253*N253,5)</f>
        <v>0</v>
      </c>
      <c r="P253" s="148">
        <v>0</v>
      </c>
      <c r="Q253" s="148">
        <f>ROUND(E253*P253,5)</f>
        <v>0</v>
      </c>
      <c r="R253" s="148"/>
      <c r="S253" s="148"/>
      <c r="T253" s="149">
        <v>4.82</v>
      </c>
      <c r="U253" s="148">
        <f>ROUND(E253*T253,2)</f>
        <v>13.5</v>
      </c>
      <c r="V253" s="138"/>
      <c r="W253" s="138"/>
      <c r="X253" s="138"/>
      <c r="Y253" s="138"/>
      <c r="Z253" s="138"/>
      <c r="AA253" s="138"/>
      <c r="AB253" s="138"/>
      <c r="AC253" s="138"/>
      <c r="AD253" s="138"/>
      <c r="AE253" s="138" t="s">
        <v>132</v>
      </c>
      <c r="AF253" s="138"/>
      <c r="AG253" s="138"/>
      <c r="AH253" s="138"/>
      <c r="AI253" s="138"/>
      <c r="AJ253" s="138"/>
      <c r="AK253" s="138"/>
      <c r="AL253" s="138"/>
      <c r="AM253" s="138"/>
      <c r="AN253" s="138"/>
      <c r="AO253" s="138"/>
      <c r="AP253" s="138"/>
      <c r="AQ253" s="138"/>
      <c r="AR253" s="138"/>
      <c r="AS253" s="138"/>
      <c r="AT253" s="138"/>
      <c r="AU253" s="138"/>
      <c r="AV253" s="138"/>
      <c r="AW253" s="138"/>
      <c r="AX253" s="138"/>
      <c r="AY253" s="138"/>
      <c r="AZ253" s="138"/>
      <c r="BA253" s="138"/>
      <c r="BB253" s="138"/>
      <c r="BC253" s="138"/>
      <c r="BD253" s="138"/>
      <c r="BE253" s="138"/>
      <c r="BF253" s="138"/>
      <c r="BG253" s="138"/>
      <c r="BH253" s="138"/>
    </row>
    <row r="254" spans="1:60" outlineLevel="1" x14ac:dyDescent="0.2">
      <c r="A254" s="139"/>
      <c r="B254" s="146"/>
      <c r="C254" s="176" t="s">
        <v>454</v>
      </c>
      <c r="D254" s="150"/>
      <c r="E254" s="154">
        <v>2.8018000000000001</v>
      </c>
      <c r="F254" s="157"/>
      <c r="G254" s="157"/>
      <c r="H254" s="157"/>
      <c r="I254" s="157"/>
      <c r="J254" s="157"/>
      <c r="K254" s="157"/>
      <c r="L254" s="157"/>
      <c r="M254" s="157"/>
      <c r="N254" s="148"/>
      <c r="O254" s="148"/>
      <c r="P254" s="148"/>
      <c r="Q254" s="148"/>
      <c r="R254" s="148"/>
      <c r="S254" s="148"/>
      <c r="T254" s="149"/>
      <c r="U254" s="148"/>
      <c r="V254" s="138"/>
      <c r="W254" s="138"/>
      <c r="X254" s="138"/>
      <c r="Y254" s="138"/>
      <c r="Z254" s="138"/>
      <c r="AA254" s="138"/>
      <c r="AB254" s="138"/>
      <c r="AC254" s="138"/>
      <c r="AD254" s="138"/>
      <c r="AE254" s="138" t="s">
        <v>134</v>
      </c>
      <c r="AF254" s="138">
        <v>0</v>
      </c>
      <c r="AG254" s="138"/>
      <c r="AH254" s="138"/>
      <c r="AI254" s="138"/>
      <c r="AJ254" s="138"/>
      <c r="AK254" s="138"/>
      <c r="AL254" s="138"/>
      <c r="AM254" s="138"/>
      <c r="AN254" s="138"/>
      <c r="AO254" s="138"/>
      <c r="AP254" s="138"/>
      <c r="AQ254" s="138"/>
      <c r="AR254" s="138"/>
      <c r="AS254" s="138"/>
      <c r="AT254" s="138"/>
      <c r="AU254" s="138"/>
      <c r="AV254" s="138"/>
      <c r="AW254" s="138"/>
      <c r="AX254" s="138"/>
      <c r="AY254" s="138"/>
      <c r="AZ254" s="138"/>
      <c r="BA254" s="138"/>
      <c r="BB254" s="138"/>
      <c r="BC254" s="138"/>
      <c r="BD254" s="138"/>
      <c r="BE254" s="138"/>
      <c r="BF254" s="138"/>
      <c r="BG254" s="138"/>
      <c r="BH254" s="138"/>
    </row>
    <row r="255" spans="1:60" x14ac:dyDescent="0.2">
      <c r="A255" s="140" t="s">
        <v>127</v>
      </c>
      <c r="B255" s="147" t="s">
        <v>86</v>
      </c>
      <c r="C255" s="177" t="s">
        <v>87</v>
      </c>
      <c r="D255" s="151"/>
      <c r="E255" s="155"/>
      <c r="F255" s="158"/>
      <c r="G255" s="158">
        <f>SUMIF(AE256:AE263,"&lt;&gt;NOR",G256:G263)</f>
        <v>0</v>
      </c>
      <c r="H255" s="158"/>
      <c r="I255" s="158">
        <f>SUM(I256:I263)</f>
        <v>0</v>
      </c>
      <c r="J255" s="158"/>
      <c r="K255" s="158">
        <f>SUM(K256:K263)</f>
        <v>0</v>
      </c>
      <c r="L255" s="158"/>
      <c r="M255" s="158">
        <f>SUM(M256:M263)</f>
        <v>0</v>
      </c>
      <c r="N255" s="151"/>
      <c r="O255" s="151">
        <f>SUM(O256:O263)</f>
        <v>2.5059999999999999E-2</v>
      </c>
      <c r="P255" s="151"/>
      <c r="Q255" s="151">
        <f>SUM(Q256:Q263)</f>
        <v>7.3053900000000001</v>
      </c>
      <c r="R255" s="151"/>
      <c r="S255" s="151"/>
      <c r="T255" s="152"/>
      <c r="U255" s="151">
        <f>SUM(U256:U263)</f>
        <v>193.62</v>
      </c>
      <c r="AE255" t="s">
        <v>128</v>
      </c>
    </row>
    <row r="256" spans="1:60" outlineLevel="1" x14ac:dyDescent="0.2">
      <c r="A256" s="139">
        <v>104</v>
      </c>
      <c r="B256" s="146" t="s">
        <v>455</v>
      </c>
      <c r="C256" s="175" t="s">
        <v>456</v>
      </c>
      <c r="D256" s="148" t="s">
        <v>162</v>
      </c>
      <c r="E256" s="153">
        <v>311.89499999999998</v>
      </c>
      <c r="F256" s="156"/>
      <c r="G256" s="157">
        <f>ROUND(E256*F256,2)</f>
        <v>0</v>
      </c>
      <c r="H256" s="156"/>
      <c r="I256" s="157">
        <f>ROUND(E256*H256,2)</f>
        <v>0</v>
      </c>
      <c r="J256" s="156"/>
      <c r="K256" s="157">
        <f>ROUND(E256*J256,2)</f>
        <v>0</v>
      </c>
      <c r="L256" s="157">
        <v>21</v>
      </c>
      <c r="M256" s="157">
        <f>G256*(1+L256/100)</f>
        <v>0</v>
      </c>
      <c r="N256" s="148">
        <v>0</v>
      </c>
      <c r="O256" s="148">
        <f>ROUND(E256*N256,5)</f>
        <v>0</v>
      </c>
      <c r="P256" s="148">
        <v>2.1999999999999999E-2</v>
      </c>
      <c r="Q256" s="148">
        <f>ROUND(E256*P256,5)</f>
        <v>6.8616900000000003</v>
      </c>
      <c r="R256" s="148"/>
      <c r="S256" s="148"/>
      <c r="T256" s="149">
        <v>0.48</v>
      </c>
      <c r="U256" s="148">
        <f>ROUND(E256*T256,2)</f>
        <v>149.71</v>
      </c>
      <c r="V256" s="138"/>
      <c r="W256" s="138"/>
      <c r="X256" s="138"/>
      <c r="Y256" s="138"/>
      <c r="Z256" s="138"/>
      <c r="AA256" s="138"/>
      <c r="AB256" s="138"/>
      <c r="AC256" s="138"/>
      <c r="AD256" s="138"/>
      <c r="AE256" s="138" t="s">
        <v>132</v>
      </c>
      <c r="AF256" s="138"/>
      <c r="AG256" s="138"/>
      <c r="AH256" s="138"/>
      <c r="AI256" s="138"/>
      <c r="AJ256" s="138"/>
      <c r="AK256" s="138"/>
      <c r="AL256" s="138"/>
      <c r="AM256" s="138"/>
      <c r="AN256" s="138"/>
      <c r="AO256" s="138"/>
      <c r="AP256" s="138"/>
      <c r="AQ256" s="138"/>
      <c r="AR256" s="138"/>
      <c r="AS256" s="138"/>
      <c r="AT256" s="138"/>
      <c r="AU256" s="138"/>
      <c r="AV256" s="138"/>
      <c r="AW256" s="138"/>
      <c r="AX256" s="138"/>
      <c r="AY256" s="138"/>
      <c r="AZ256" s="138"/>
      <c r="BA256" s="138"/>
      <c r="BB256" s="138"/>
      <c r="BC256" s="138"/>
      <c r="BD256" s="138"/>
      <c r="BE256" s="138"/>
      <c r="BF256" s="138"/>
      <c r="BG256" s="138"/>
      <c r="BH256" s="138"/>
    </row>
    <row r="257" spans="1:60" ht="33.75" outlineLevel="1" x14ac:dyDescent="0.2">
      <c r="A257" s="139"/>
      <c r="B257" s="146"/>
      <c r="C257" s="227" t="s">
        <v>457</v>
      </c>
      <c r="D257" s="228"/>
      <c r="E257" s="229"/>
      <c r="F257" s="230"/>
      <c r="G257" s="231"/>
      <c r="H257" s="157"/>
      <c r="I257" s="157"/>
      <c r="J257" s="157"/>
      <c r="K257" s="157"/>
      <c r="L257" s="157"/>
      <c r="M257" s="157"/>
      <c r="N257" s="148"/>
      <c r="O257" s="148"/>
      <c r="P257" s="148"/>
      <c r="Q257" s="148"/>
      <c r="R257" s="148"/>
      <c r="S257" s="148"/>
      <c r="T257" s="149"/>
      <c r="U257" s="148"/>
      <c r="V257" s="138"/>
      <c r="W257" s="138"/>
      <c r="X257" s="138"/>
      <c r="Y257" s="138"/>
      <c r="Z257" s="138"/>
      <c r="AA257" s="138"/>
      <c r="AB257" s="138"/>
      <c r="AC257" s="138"/>
      <c r="AD257" s="138"/>
      <c r="AE257" s="138" t="s">
        <v>206</v>
      </c>
      <c r="AF257" s="138"/>
      <c r="AG257" s="138"/>
      <c r="AH257" s="138"/>
      <c r="AI257" s="138"/>
      <c r="AJ257" s="138"/>
      <c r="AK257" s="138"/>
      <c r="AL257" s="138"/>
      <c r="AM257" s="138"/>
      <c r="AN257" s="138"/>
      <c r="AO257" s="138"/>
      <c r="AP257" s="138"/>
      <c r="AQ257" s="138"/>
      <c r="AR257" s="138"/>
      <c r="AS257" s="138"/>
      <c r="AT257" s="138"/>
      <c r="AU257" s="138"/>
      <c r="AV257" s="138"/>
      <c r="AW257" s="138"/>
      <c r="AX257" s="138"/>
      <c r="AY257" s="138"/>
      <c r="AZ257" s="138"/>
      <c r="BA257" s="141" t="str">
        <f>C257</f>
        <v>Demontáž musí být prováděná proškolenými pracovníky vybavenými náležitými ochrannými pomůckami. Musí být respektovány předpisy upravující manipulaci a práci s nebezpečným odpadem obsahujícím azbestocementová vlákna.</v>
      </c>
      <c r="BB257" s="138"/>
      <c r="BC257" s="138"/>
      <c r="BD257" s="138"/>
      <c r="BE257" s="138"/>
      <c r="BF257" s="138"/>
      <c r="BG257" s="138"/>
      <c r="BH257" s="138"/>
    </row>
    <row r="258" spans="1:60" outlineLevel="1" x14ac:dyDescent="0.2">
      <c r="A258" s="139"/>
      <c r="B258" s="146"/>
      <c r="C258" s="176" t="s">
        <v>458</v>
      </c>
      <c r="D258" s="150"/>
      <c r="E258" s="154">
        <v>311.89499999999998</v>
      </c>
      <c r="F258" s="157"/>
      <c r="G258" s="157"/>
      <c r="H258" s="157"/>
      <c r="I258" s="157"/>
      <c r="J258" s="157"/>
      <c r="K258" s="157"/>
      <c r="L258" s="157"/>
      <c r="M258" s="157"/>
      <c r="N258" s="148"/>
      <c r="O258" s="148"/>
      <c r="P258" s="148"/>
      <c r="Q258" s="148"/>
      <c r="R258" s="148"/>
      <c r="S258" s="148"/>
      <c r="T258" s="149"/>
      <c r="U258" s="148"/>
      <c r="V258" s="138"/>
      <c r="W258" s="138"/>
      <c r="X258" s="138"/>
      <c r="Y258" s="138"/>
      <c r="Z258" s="138"/>
      <c r="AA258" s="138"/>
      <c r="AB258" s="138"/>
      <c r="AC258" s="138"/>
      <c r="AD258" s="138"/>
      <c r="AE258" s="138" t="s">
        <v>134</v>
      </c>
      <c r="AF258" s="138">
        <v>0</v>
      </c>
      <c r="AG258" s="138"/>
      <c r="AH258" s="138"/>
      <c r="AI258" s="138"/>
      <c r="AJ258" s="138"/>
      <c r="AK258" s="138"/>
      <c r="AL258" s="138"/>
      <c r="AM258" s="138"/>
      <c r="AN258" s="138"/>
      <c r="AO258" s="138"/>
      <c r="AP258" s="138"/>
      <c r="AQ258" s="138"/>
      <c r="AR258" s="138"/>
      <c r="AS258" s="138"/>
      <c r="AT258" s="138"/>
      <c r="AU258" s="138"/>
      <c r="AV258" s="138"/>
      <c r="AW258" s="138"/>
      <c r="AX258" s="138"/>
      <c r="AY258" s="138"/>
      <c r="AZ258" s="138"/>
      <c r="BA258" s="138"/>
      <c r="BB258" s="138"/>
      <c r="BC258" s="138"/>
      <c r="BD258" s="138"/>
      <c r="BE258" s="138"/>
      <c r="BF258" s="138"/>
      <c r="BG258" s="138"/>
      <c r="BH258" s="138"/>
    </row>
    <row r="259" spans="1:60" outlineLevel="1" x14ac:dyDescent="0.2">
      <c r="A259" s="139">
        <v>105</v>
      </c>
      <c r="B259" s="146" t="s">
        <v>459</v>
      </c>
      <c r="C259" s="175" t="s">
        <v>460</v>
      </c>
      <c r="D259" s="148" t="s">
        <v>166</v>
      </c>
      <c r="E259" s="153">
        <v>26.1</v>
      </c>
      <c r="F259" s="156"/>
      <c r="G259" s="157">
        <f>ROUND(E259*F259,2)</f>
        <v>0</v>
      </c>
      <c r="H259" s="156"/>
      <c r="I259" s="157">
        <f>ROUND(E259*H259,2)</f>
        <v>0</v>
      </c>
      <c r="J259" s="156"/>
      <c r="K259" s="157">
        <f>ROUND(E259*J259,2)</f>
        <v>0</v>
      </c>
      <c r="L259" s="157">
        <v>21</v>
      </c>
      <c r="M259" s="157">
        <f>G259*(1+L259/100)</f>
        <v>0</v>
      </c>
      <c r="N259" s="148">
        <v>0</v>
      </c>
      <c r="O259" s="148">
        <f>ROUND(E259*N259,5)</f>
        <v>0</v>
      </c>
      <c r="P259" s="148">
        <v>1.7000000000000001E-2</v>
      </c>
      <c r="Q259" s="148">
        <f>ROUND(E259*P259,5)</f>
        <v>0.44369999999999998</v>
      </c>
      <c r="R259" s="148"/>
      <c r="S259" s="148"/>
      <c r="T259" s="149">
        <v>0.11</v>
      </c>
      <c r="U259" s="148">
        <f>ROUND(E259*T259,2)</f>
        <v>2.87</v>
      </c>
      <c r="V259" s="138"/>
      <c r="W259" s="138"/>
      <c r="X259" s="138"/>
      <c r="Y259" s="138"/>
      <c r="Z259" s="138"/>
      <c r="AA259" s="138"/>
      <c r="AB259" s="138"/>
      <c r="AC259" s="138"/>
      <c r="AD259" s="138"/>
      <c r="AE259" s="138" t="s">
        <v>132</v>
      </c>
      <c r="AF259" s="138"/>
      <c r="AG259" s="138"/>
      <c r="AH259" s="138"/>
      <c r="AI259" s="138"/>
      <c r="AJ259" s="138"/>
      <c r="AK259" s="138"/>
      <c r="AL259" s="138"/>
      <c r="AM259" s="138"/>
      <c r="AN259" s="138"/>
      <c r="AO259" s="138"/>
      <c r="AP259" s="138"/>
      <c r="AQ259" s="138"/>
      <c r="AR259" s="138"/>
      <c r="AS259" s="138"/>
      <c r="AT259" s="138"/>
      <c r="AU259" s="138"/>
      <c r="AV259" s="138"/>
      <c r="AW259" s="138"/>
      <c r="AX259" s="138"/>
      <c r="AY259" s="138"/>
      <c r="AZ259" s="138"/>
      <c r="BA259" s="138"/>
      <c r="BB259" s="138"/>
      <c r="BC259" s="138"/>
      <c r="BD259" s="138"/>
      <c r="BE259" s="138"/>
      <c r="BF259" s="138"/>
      <c r="BG259" s="138"/>
      <c r="BH259" s="138"/>
    </row>
    <row r="260" spans="1:60" outlineLevel="1" x14ac:dyDescent="0.2">
      <c r="A260" s="139"/>
      <c r="B260" s="146"/>
      <c r="C260" s="176" t="s">
        <v>408</v>
      </c>
      <c r="D260" s="150"/>
      <c r="E260" s="154">
        <v>26.1</v>
      </c>
      <c r="F260" s="157"/>
      <c r="G260" s="157"/>
      <c r="H260" s="157"/>
      <c r="I260" s="157"/>
      <c r="J260" s="157"/>
      <c r="K260" s="157"/>
      <c r="L260" s="157"/>
      <c r="M260" s="157"/>
      <c r="N260" s="148"/>
      <c r="O260" s="148"/>
      <c r="P260" s="148"/>
      <c r="Q260" s="148"/>
      <c r="R260" s="148"/>
      <c r="S260" s="148"/>
      <c r="T260" s="149"/>
      <c r="U260" s="148"/>
      <c r="V260" s="138"/>
      <c r="W260" s="138"/>
      <c r="X260" s="138"/>
      <c r="Y260" s="138"/>
      <c r="Z260" s="138"/>
      <c r="AA260" s="138"/>
      <c r="AB260" s="138"/>
      <c r="AC260" s="138"/>
      <c r="AD260" s="138"/>
      <c r="AE260" s="138" t="s">
        <v>134</v>
      </c>
      <c r="AF260" s="138">
        <v>0</v>
      </c>
      <c r="AG260" s="138"/>
      <c r="AH260" s="138"/>
      <c r="AI260" s="138"/>
      <c r="AJ260" s="138"/>
      <c r="AK260" s="138"/>
      <c r="AL260" s="138"/>
      <c r="AM260" s="138"/>
      <c r="AN260" s="138"/>
      <c r="AO260" s="138"/>
      <c r="AP260" s="138"/>
      <c r="AQ260" s="138"/>
      <c r="AR260" s="138"/>
      <c r="AS260" s="138"/>
      <c r="AT260" s="138"/>
      <c r="AU260" s="138"/>
      <c r="AV260" s="138"/>
      <c r="AW260" s="138"/>
      <c r="AX260" s="138"/>
      <c r="AY260" s="138"/>
      <c r="AZ260" s="138"/>
      <c r="BA260" s="138"/>
      <c r="BB260" s="138"/>
      <c r="BC260" s="138"/>
      <c r="BD260" s="138"/>
      <c r="BE260" s="138"/>
      <c r="BF260" s="138"/>
      <c r="BG260" s="138"/>
      <c r="BH260" s="138"/>
    </row>
    <row r="261" spans="1:60" ht="22.5" outlineLevel="1" x14ac:dyDescent="0.2">
      <c r="A261" s="139">
        <v>106</v>
      </c>
      <c r="B261" s="146" t="s">
        <v>461</v>
      </c>
      <c r="C261" s="175" t="s">
        <v>462</v>
      </c>
      <c r="D261" s="148" t="s">
        <v>162</v>
      </c>
      <c r="E261" s="153">
        <v>250.6</v>
      </c>
      <c r="F261" s="156"/>
      <c r="G261" s="157">
        <f>ROUND(E261*F261,2)</f>
        <v>0</v>
      </c>
      <c r="H261" s="156"/>
      <c r="I261" s="157">
        <f>ROUND(E261*H261,2)</f>
        <v>0</v>
      </c>
      <c r="J261" s="156"/>
      <c r="K261" s="157">
        <f>ROUND(E261*J261,2)</f>
        <v>0</v>
      </c>
      <c r="L261" s="157">
        <v>21</v>
      </c>
      <c r="M261" s="157">
        <f>G261*(1+L261/100)</f>
        <v>0</v>
      </c>
      <c r="N261" s="148">
        <v>1E-4</v>
      </c>
      <c r="O261" s="148">
        <f>ROUND(E261*N261,5)</f>
        <v>2.5059999999999999E-2</v>
      </c>
      <c r="P261" s="148">
        <v>0</v>
      </c>
      <c r="Q261" s="148">
        <f>ROUND(E261*P261,5)</f>
        <v>0</v>
      </c>
      <c r="R261" s="148"/>
      <c r="S261" s="148"/>
      <c r="T261" s="149">
        <v>0.1</v>
      </c>
      <c r="U261" s="148">
        <f>ROUND(E261*T261,2)</f>
        <v>25.06</v>
      </c>
      <c r="V261" s="138"/>
      <c r="W261" s="138"/>
      <c r="X261" s="138"/>
      <c r="Y261" s="138"/>
      <c r="Z261" s="138"/>
      <c r="AA261" s="138"/>
      <c r="AB261" s="138"/>
      <c r="AC261" s="138"/>
      <c r="AD261" s="138"/>
      <c r="AE261" s="138" t="s">
        <v>132</v>
      </c>
      <c r="AF261" s="138"/>
      <c r="AG261" s="138"/>
      <c r="AH261" s="138"/>
      <c r="AI261" s="138"/>
      <c r="AJ261" s="138"/>
      <c r="AK261" s="138"/>
      <c r="AL261" s="138"/>
      <c r="AM261" s="138"/>
      <c r="AN261" s="138"/>
      <c r="AO261" s="138"/>
      <c r="AP261" s="138"/>
      <c r="AQ261" s="138"/>
      <c r="AR261" s="138"/>
      <c r="AS261" s="138"/>
      <c r="AT261" s="138"/>
      <c r="AU261" s="138"/>
      <c r="AV261" s="138"/>
      <c r="AW261" s="138"/>
      <c r="AX261" s="138"/>
      <c r="AY261" s="138"/>
      <c r="AZ261" s="138"/>
      <c r="BA261" s="138"/>
      <c r="BB261" s="138"/>
      <c r="BC261" s="138"/>
      <c r="BD261" s="138"/>
      <c r="BE261" s="138"/>
      <c r="BF261" s="138"/>
      <c r="BG261" s="138"/>
      <c r="BH261" s="138"/>
    </row>
    <row r="262" spans="1:60" outlineLevel="1" x14ac:dyDescent="0.2">
      <c r="A262" s="139">
        <v>107</v>
      </c>
      <c r="B262" s="146" t="s">
        <v>463</v>
      </c>
      <c r="C262" s="175" t="s">
        <v>464</v>
      </c>
      <c r="D262" s="148" t="s">
        <v>313</v>
      </c>
      <c r="E262" s="153">
        <v>7.3304999999999998</v>
      </c>
      <c r="F262" s="156"/>
      <c r="G262" s="157">
        <f>ROUND(E262*F262,2)</f>
        <v>0</v>
      </c>
      <c r="H262" s="156"/>
      <c r="I262" s="157">
        <f>ROUND(E262*H262,2)</f>
        <v>0</v>
      </c>
      <c r="J262" s="156"/>
      <c r="K262" s="157">
        <f>ROUND(E262*J262,2)</f>
        <v>0</v>
      </c>
      <c r="L262" s="157">
        <v>21</v>
      </c>
      <c r="M262" s="157">
        <f>G262*(1+L262/100)</f>
        <v>0</v>
      </c>
      <c r="N262" s="148">
        <v>0</v>
      </c>
      <c r="O262" s="148">
        <f>ROUND(E262*N262,5)</f>
        <v>0</v>
      </c>
      <c r="P262" s="148">
        <v>0</v>
      </c>
      <c r="Q262" s="148">
        <f>ROUND(E262*P262,5)</f>
        <v>0</v>
      </c>
      <c r="R262" s="148"/>
      <c r="S262" s="148"/>
      <c r="T262" s="149">
        <v>2.1800000000000002</v>
      </c>
      <c r="U262" s="148">
        <f>ROUND(E262*T262,2)</f>
        <v>15.98</v>
      </c>
      <c r="V262" s="138"/>
      <c r="W262" s="138"/>
      <c r="X262" s="138"/>
      <c r="Y262" s="138"/>
      <c r="Z262" s="138"/>
      <c r="AA262" s="138"/>
      <c r="AB262" s="138"/>
      <c r="AC262" s="138"/>
      <c r="AD262" s="138"/>
      <c r="AE262" s="138" t="s">
        <v>132</v>
      </c>
      <c r="AF262" s="138"/>
      <c r="AG262" s="138"/>
      <c r="AH262" s="138"/>
      <c r="AI262" s="138"/>
      <c r="AJ262" s="138"/>
      <c r="AK262" s="138"/>
      <c r="AL262" s="138"/>
      <c r="AM262" s="138"/>
      <c r="AN262" s="138"/>
      <c r="AO262" s="138"/>
      <c r="AP262" s="138"/>
      <c r="AQ262" s="138"/>
      <c r="AR262" s="138"/>
      <c r="AS262" s="138"/>
      <c r="AT262" s="138"/>
      <c r="AU262" s="138"/>
      <c r="AV262" s="138"/>
      <c r="AW262" s="138"/>
      <c r="AX262" s="138"/>
      <c r="AY262" s="138"/>
      <c r="AZ262" s="138"/>
      <c r="BA262" s="138"/>
      <c r="BB262" s="138"/>
      <c r="BC262" s="138"/>
      <c r="BD262" s="138"/>
      <c r="BE262" s="138"/>
      <c r="BF262" s="138"/>
      <c r="BG262" s="138"/>
      <c r="BH262" s="138"/>
    </row>
    <row r="263" spans="1:60" outlineLevel="1" x14ac:dyDescent="0.2">
      <c r="A263" s="139"/>
      <c r="B263" s="146"/>
      <c r="C263" s="176" t="s">
        <v>465</v>
      </c>
      <c r="D263" s="150"/>
      <c r="E263" s="154">
        <v>7.3304999999999998</v>
      </c>
      <c r="F263" s="157"/>
      <c r="G263" s="157"/>
      <c r="H263" s="157"/>
      <c r="I263" s="157"/>
      <c r="J263" s="157"/>
      <c r="K263" s="157"/>
      <c r="L263" s="157"/>
      <c r="M263" s="157"/>
      <c r="N263" s="148"/>
      <c r="O263" s="148"/>
      <c r="P263" s="148"/>
      <c r="Q263" s="148"/>
      <c r="R263" s="148"/>
      <c r="S263" s="148"/>
      <c r="T263" s="149"/>
      <c r="U263" s="148"/>
      <c r="V263" s="138"/>
      <c r="W263" s="138"/>
      <c r="X263" s="138"/>
      <c r="Y263" s="138"/>
      <c r="Z263" s="138"/>
      <c r="AA263" s="138"/>
      <c r="AB263" s="138"/>
      <c r="AC263" s="138"/>
      <c r="AD263" s="138"/>
      <c r="AE263" s="138" t="s">
        <v>134</v>
      </c>
      <c r="AF263" s="138">
        <v>0</v>
      </c>
      <c r="AG263" s="138"/>
      <c r="AH263" s="138"/>
      <c r="AI263" s="138"/>
      <c r="AJ263" s="138"/>
      <c r="AK263" s="138"/>
      <c r="AL263" s="138"/>
      <c r="AM263" s="138"/>
      <c r="AN263" s="138"/>
      <c r="AO263" s="138"/>
      <c r="AP263" s="138"/>
      <c r="AQ263" s="138"/>
      <c r="AR263" s="138"/>
      <c r="AS263" s="138"/>
      <c r="AT263" s="138"/>
      <c r="AU263" s="138"/>
      <c r="AV263" s="138"/>
      <c r="AW263" s="138"/>
      <c r="AX263" s="138"/>
      <c r="AY263" s="138"/>
      <c r="AZ263" s="138"/>
      <c r="BA263" s="138"/>
      <c r="BB263" s="138"/>
      <c r="BC263" s="138"/>
      <c r="BD263" s="138"/>
      <c r="BE263" s="138"/>
      <c r="BF263" s="138"/>
      <c r="BG263" s="138"/>
      <c r="BH263" s="138"/>
    </row>
    <row r="264" spans="1:60" x14ac:dyDescent="0.2">
      <c r="A264" s="140" t="s">
        <v>127</v>
      </c>
      <c r="B264" s="147" t="s">
        <v>88</v>
      </c>
      <c r="C264" s="177" t="s">
        <v>89</v>
      </c>
      <c r="D264" s="151"/>
      <c r="E264" s="155"/>
      <c r="F264" s="158"/>
      <c r="G264" s="158">
        <f>SUMIF(AE265:AE266,"&lt;&gt;NOR",G265:G266)</f>
        <v>0</v>
      </c>
      <c r="H264" s="158"/>
      <c r="I264" s="158">
        <f>SUM(I265:I266)</f>
        <v>0</v>
      </c>
      <c r="J264" s="158"/>
      <c r="K264" s="158">
        <f>SUM(K265:K266)</f>
        <v>0</v>
      </c>
      <c r="L264" s="158"/>
      <c r="M264" s="158">
        <f>SUM(M265:M266)</f>
        <v>0</v>
      </c>
      <c r="N264" s="151"/>
      <c r="O264" s="151">
        <f>SUM(O265:O266)</f>
        <v>3.9000000000000005E-4</v>
      </c>
      <c r="P264" s="151"/>
      <c r="Q264" s="151">
        <f>SUM(Q265:Q266)</f>
        <v>0</v>
      </c>
      <c r="R264" s="151"/>
      <c r="S264" s="151"/>
      <c r="T264" s="152"/>
      <c r="U264" s="151">
        <f>SUM(U265:U266)</f>
        <v>5.4</v>
      </c>
      <c r="AE264" t="s">
        <v>128</v>
      </c>
    </row>
    <row r="265" spans="1:60" ht="22.5" outlineLevel="1" x14ac:dyDescent="0.2">
      <c r="A265" s="139">
        <v>108</v>
      </c>
      <c r="B265" s="146" t="s">
        <v>466</v>
      </c>
      <c r="C265" s="175" t="s">
        <v>467</v>
      </c>
      <c r="D265" s="148" t="s">
        <v>243</v>
      </c>
      <c r="E265" s="153">
        <v>1</v>
      </c>
      <c r="F265" s="156"/>
      <c r="G265" s="157">
        <f>ROUND(E265*F265,2)</f>
        <v>0</v>
      </c>
      <c r="H265" s="156"/>
      <c r="I265" s="157">
        <f>ROUND(E265*H265,2)</f>
        <v>0</v>
      </c>
      <c r="J265" s="156"/>
      <c r="K265" s="157">
        <f>ROUND(E265*J265,2)</f>
        <v>0</v>
      </c>
      <c r="L265" s="157">
        <v>21</v>
      </c>
      <c r="M265" s="157">
        <f>G265*(1+L265/100)</f>
        <v>0</v>
      </c>
      <c r="N265" s="148">
        <v>2.0000000000000001E-4</v>
      </c>
      <c r="O265" s="148">
        <f>ROUND(E265*N265,5)</f>
        <v>2.0000000000000001E-4</v>
      </c>
      <c r="P265" s="148">
        <v>0</v>
      </c>
      <c r="Q265" s="148">
        <f>ROUND(E265*P265,5)</f>
        <v>0</v>
      </c>
      <c r="R265" s="148"/>
      <c r="S265" s="148"/>
      <c r="T265" s="149">
        <v>3.7</v>
      </c>
      <c r="U265" s="148">
        <f>ROUND(E265*T265,2)</f>
        <v>3.7</v>
      </c>
      <c r="V265" s="138"/>
      <c r="W265" s="138"/>
      <c r="X265" s="138"/>
      <c r="Y265" s="138"/>
      <c r="Z265" s="138"/>
      <c r="AA265" s="138"/>
      <c r="AB265" s="138"/>
      <c r="AC265" s="138"/>
      <c r="AD265" s="138"/>
      <c r="AE265" s="138" t="s">
        <v>132</v>
      </c>
      <c r="AF265" s="138"/>
      <c r="AG265" s="138"/>
      <c r="AH265" s="138"/>
      <c r="AI265" s="138"/>
      <c r="AJ265" s="138"/>
      <c r="AK265" s="138"/>
      <c r="AL265" s="138"/>
      <c r="AM265" s="138"/>
      <c r="AN265" s="138"/>
      <c r="AO265" s="138"/>
      <c r="AP265" s="138"/>
      <c r="AQ265" s="138"/>
      <c r="AR265" s="138"/>
      <c r="AS265" s="138"/>
      <c r="AT265" s="138"/>
      <c r="AU265" s="138"/>
      <c r="AV265" s="138"/>
      <c r="AW265" s="138"/>
      <c r="AX265" s="138"/>
      <c r="AY265" s="138"/>
      <c r="AZ265" s="138"/>
      <c r="BA265" s="138"/>
      <c r="BB265" s="138"/>
      <c r="BC265" s="138"/>
      <c r="BD265" s="138"/>
      <c r="BE265" s="138"/>
      <c r="BF265" s="138"/>
      <c r="BG265" s="138"/>
      <c r="BH265" s="138"/>
    </row>
    <row r="266" spans="1:60" ht="22.5" outlineLevel="1" x14ac:dyDescent="0.2">
      <c r="A266" s="139">
        <v>109</v>
      </c>
      <c r="B266" s="146" t="s">
        <v>468</v>
      </c>
      <c r="C266" s="175" t="s">
        <v>469</v>
      </c>
      <c r="D266" s="148" t="s">
        <v>243</v>
      </c>
      <c r="E266" s="153">
        <v>1</v>
      </c>
      <c r="F266" s="156"/>
      <c r="G266" s="157">
        <f>ROUND(E266*F266,2)</f>
        <v>0</v>
      </c>
      <c r="H266" s="156"/>
      <c r="I266" s="157">
        <f>ROUND(E266*H266,2)</f>
        <v>0</v>
      </c>
      <c r="J266" s="156"/>
      <c r="K266" s="157">
        <f>ROUND(E266*J266,2)</f>
        <v>0</v>
      </c>
      <c r="L266" s="157">
        <v>21</v>
      </c>
      <c r="M266" s="157">
        <f>G266*(1+L266/100)</f>
        <v>0</v>
      </c>
      <c r="N266" s="148">
        <v>1.9000000000000001E-4</v>
      </c>
      <c r="O266" s="148">
        <f>ROUND(E266*N266,5)</f>
        <v>1.9000000000000001E-4</v>
      </c>
      <c r="P266" s="148">
        <v>0</v>
      </c>
      <c r="Q266" s="148">
        <f>ROUND(E266*P266,5)</f>
        <v>0</v>
      </c>
      <c r="R266" s="148"/>
      <c r="S266" s="148"/>
      <c r="T266" s="149">
        <v>1.7</v>
      </c>
      <c r="U266" s="148">
        <f>ROUND(E266*T266,2)</f>
        <v>1.7</v>
      </c>
      <c r="V266" s="138"/>
      <c r="W266" s="138"/>
      <c r="X266" s="138"/>
      <c r="Y266" s="138"/>
      <c r="Z266" s="138"/>
      <c r="AA266" s="138"/>
      <c r="AB266" s="138"/>
      <c r="AC266" s="138"/>
      <c r="AD266" s="138"/>
      <c r="AE266" s="138" t="s">
        <v>132</v>
      </c>
      <c r="AF266" s="138"/>
      <c r="AG266" s="138"/>
      <c r="AH266" s="138"/>
      <c r="AI266" s="138"/>
      <c r="AJ266" s="138"/>
      <c r="AK266" s="138"/>
      <c r="AL266" s="138"/>
      <c r="AM266" s="138"/>
      <c r="AN266" s="138"/>
      <c r="AO266" s="138"/>
      <c r="AP266" s="138"/>
      <c r="AQ266" s="138"/>
      <c r="AR266" s="138"/>
      <c r="AS266" s="138"/>
      <c r="AT266" s="138"/>
      <c r="AU266" s="138"/>
      <c r="AV266" s="138"/>
      <c r="AW266" s="138"/>
      <c r="AX266" s="138"/>
      <c r="AY266" s="138"/>
      <c r="AZ266" s="138"/>
      <c r="BA266" s="138"/>
      <c r="BB266" s="138"/>
      <c r="BC266" s="138"/>
      <c r="BD266" s="138"/>
      <c r="BE266" s="138"/>
      <c r="BF266" s="138"/>
      <c r="BG266" s="138"/>
      <c r="BH266" s="138"/>
    </row>
    <row r="267" spans="1:60" x14ac:dyDescent="0.2">
      <c r="A267" s="140" t="s">
        <v>127</v>
      </c>
      <c r="B267" s="147" t="s">
        <v>90</v>
      </c>
      <c r="C267" s="177" t="s">
        <v>91</v>
      </c>
      <c r="D267" s="151"/>
      <c r="E267" s="155"/>
      <c r="F267" s="158"/>
      <c r="G267" s="158">
        <f>SUMIF(AE268:AE274,"&lt;&gt;NOR",G268:G274)</f>
        <v>0</v>
      </c>
      <c r="H267" s="158"/>
      <c r="I267" s="158">
        <f>SUM(I268:I274)</f>
        <v>0</v>
      </c>
      <c r="J267" s="158"/>
      <c r="K267" s="158">
        <f>SUM(K268:K274)</f>
        <v>0</v>
      </c>
      <c r="L267" s="158"/>
      <c r="M267" s="158">
        <f>SUM(M268:M274)</f>
        <v>0</v>
      </c>
      <c r="N267" s="151"/>
      <c r="O267" s="151">
        <f>SUM(O268:O274)</f>
        <v>2.3119999999999998E-2</v>
      </c>
      <c r="P267" s="151"/>
      <c r="Q267" s="151">
        <f>SUM(Q268:Q274)</f>
        <v>7.0000000000000001E-3</v>
      </c>
      <c r="R267" s="151"/>
      <c r="S267" s="151"/>
      <c r="T267" s="152"/>
      <c r="U267" s="151">
        <f>SUM(U268:U274)</f>
        <v>1.07</v>
      </c>
      <c r="AE267" t="s">
        <v>128</v>
      </c>
    </row>
    <row r="268" spans="1:60" ht="22.5" outlineLevel="1" x14ac:dyDescent="0.2">
      <c r="A268" s="139">
        <v>110</v>
      </c>
      <c r="B268" s="146" t="s">
        <v>470</v>
      </c>
      <c r="C268" s="175" t="s">
        <v>471</v>
      </c>
      <c r="D268" s="148" t="s">
        <v>375</v>
      </c>
      <c r="E268" s="153">
        <v>4</v>
      </c>
      <c r="F268" s="156"/>
      <c r="G268" s="157">
        <f>ROUND(E268*F268,2)</f>
        <v>0</v>
      </c>
      <c r="H268" s="156"/>
      <c r="I268" s="157">
        <f>ROUND(E268*H268,2)</f>
        <v>0</v>
      </c>
      <c r="J268" s="156"/>
      <c r="K268" s="157">
        <f>ROUND(E268*J268,2)</f>
        <v>0</v>
      </c>
      <c r="L268" s="157">
        <v>21</v>
      </c>
      <c r="M268" s="157">
        <f>G268*(1+L268/100)</f>
        <v>0</v>
      </c>
      <c r="N268" s="148">
        <v>3.0000000000000001E-3</v>
      </c>
      <c r="O268" s="148">
        <f>ROUND(E268*N268,5)</f>
        <v>1.2E-2</v>
      </c>
      <c r="P268" s="148">
        <v>1E-3</v>
      </c>
      <c r="Q268" s="148">
        <f>ROUND(E268*P268,5)</f>
        <v>4.0000000000000001E-3</v>
      </c>
      <c r="R268" s="148"/>
      <c r="S268" s="148"/>
      <c r="T268" s="149">
        <v>0.05</v>
      </c>
      <c r="U268" s="148">
        <f>ROUND(E268*T268,2)</f>
        <v>0.2</v>
      </c>
      <c r="V268" s="138"/>
      <c r="W268" s="138"/>
      <c r="X268" s="138"/>
      <c r="Y268" s="138"/>
      <c r="Z268" s="138"/>
      <c r="AA268" s="138"/>
      <c r="AB268" s="138"/>
      <c r="AC268" s="138"/>
      <c r="AD268" s="138"/>
      <c r="AE268" s="138" t="s">
        <v>132</v>
      </c>
      <c r="AF268" s="138"/>
      <c r="AG268" s="138"/>
      <c r="AH268" s="138"/>
      <c r="AI268" s="138"/>
      <c r="AJ268" s="138"/>
      <c r="AK268" s="138"/>
      <c r="AL268" s="138"/>
      <c r="AM268" s="138"/>
      <c r="AN268" s="138"/>
      <c r="AO268" s="138"/>
      <c r="AP268" s="138"/>
      <c r="AQ268" s="138"/>
      <c r="AR268" s="138"/>
      <c r="AS268" s="138"/>
      <c r="AT268" s="138"/>
      <c r="AU268" s="138"/>
      <c r="AV268" s="138"/>
      <c r="AW268" s="138"/>
      <c r="AX268" s="138"/>
      <c r="AY268" s="138"/>
      <c r="AZ268" s="138"/>
      <c r="BA268" s="138"/>
      <c r="BB268" s="138"/>
      <c r="BC268" s="138"/>
      <c r="BD268" s="138"/>
      <c r="BE268" s="138"/>
      <c r="BF268" s="138"/>
      <c r="BG268" s="138"/>
      <c r="BH268" s="138"/>
    </row>
    <row r="269" spans="1:60" ht="22.5" outlineLevel="1" x14ac:dyDescent="0.2">
      <c r="A269" s="139"/>
      <c r="B269" s="146"/>
      <c r="C269" s="227" t="s">
        <v>472</v>
      </c>
      <c r="D269" s="228"/>
      <c r="E269" s="229"/>
      <c r="F269" s="230"/>
      <c r="G269" s="231"/>
      <c r="H269" s="157"/>
      <c r="I269" s="157"/>
      <c r="J269" s="157"/>
      <c r="K269" s="157"/>
      <c r="L269" s="157"/>
      <c r="M269" s="157"/>
      <c r="N269" s="148"/>
      <c r="O269" s="148"/>
      <c r="P269" s="148"/>
      <c r="Q269" s="148"/>
      <c r="R269" s="148"/>
      <c r="S269" s="148"/>
      <c r="T269" s="149"/>
      <c r="U269" s="148"/>
      <c r="V269" s="138"/>
      <c r="W269" s="138"/>
      <c r="X269" s="138"/>
      <c r="Y269" s="138"/>
      <c r="Z269" s="138"/>
      <c r="AA269" s="138"/>
      <c r="AB269" s="138"/>
      <c r="AC269" s="138"/>
      <c r="AD269" s="138"/>
      <c r="AE269" s="138" t="s">
        <v>206</v>
      </c>
      <c r="AF269" s="138"/>
      <c r="AG269" s="138"/>
      <c r="AH269" s="138"/>
      <c r="AI269" s="138"/>
      <c r="AJ269" s="138"/>
      <c r="AK269" s="138"/>
      <c r="AL269" s="138"/>
      <c r="AM269" s="138"/>
      <c r="AN269" s="138"/>
      <c r="AO269" s="138"/>
      <c r="AP269" s="138"/>
      <c r="AQ269" s="138"/>
      <c r="AR269" s="138"/>
      <c r="AS269" s="138"/>
      <c r="AT269" s="138"/>
      <c r="AU269" s="138"/>
      <c r="AV269" s="138"/>
      <c r="AW269" s="138"/>
      <c r="AX269" s="138"/>
      <c r="AY269" s="138"/>
      <c r="AZ269" s="138"/>
      <c r="BA269" s="141" t="str">
        <f>C269</f>
        <v>Bude provedeno odříznutí sloupku zábradlí z tenkostěnného profilu, bude zakráceno zábradlí, sloupek zpět navařen vč. kotvicího plechu a bude sloupek osazen zpět s kotvením do podlahy</v>
      </c>
      <c r="BB269" s="138"/>
      <c r="BC269" s="138"/>
      <c r="BD269" s="138"/>
      <c r="BE269" s="138"/>
      <c r="BF269" s="138"/>
      <c r="BG269" s="138"/>
      <c r="BH269" s="138"/>
    </row>
    <row r="270" spans="1:60" ht="22.5" outlineLevel="1" x14ac:dyDescent="0.2">
      <c r="A270" s="139">
        <v>111</v>
      </c>
      <c r="B270" s="146" t="s">
        <v>470</v>
      </c>
      <c r="C270" s="175" t="s">
        <v>473</v>
      </c>
      <c r="D270" s="148" t="s">
        <v>375</v>
      </c>
      <c r="E270" s="153">
        <v>3</v>
      </c>
      <c r="F270" s="156"/>
      <c r="G270" s="157">
        <f>ROUND(E270*F270,2)</f>
        <v>0</v>
      </c>
      <c r="H270" s="156"/>
      <c r="I270" s="157">
        <f>ROUND(E270*H270,2)</f>
        <v>0</v>
      </c>
      <c r="J270" s="156"/>
      <c r="K270" s="157">
        <f>ROUND(E270*J270,2)</f>
        <v>0</v>
      </c>
      <c r="L270" s="157">
        <v>21</v>
      </c>
      <c r="M270" s="157">
        <f>G270*(1+L270/100)</f>
        <v>0</v>
      </c>
      <c r="N270" s="148">
        <v>3.0000000000000001E-3</v>
      </c>
      <c r="O270" s="148">
        <f>ROUND(E270*N270,5)</f>
        <v>8.9999999999999993E-3</v>
      </c>
      <c r="P270" s="148">
        <v>1E-3</v>
      </c>
      <c r="Q270" s="148">
        <f>ROUND(E270*P270,5)</f>
        <v>3.0000000000000001E-3</v>
      </c>
      <c r="R270" s="148"/>
      <c r="S270" s="148"/>
      <c r="T270" s="149">
        <v>0.05</v>
      </c>
      <c r="U270" s="148">
        <f>ROUND(E270*T270,2)</f>
        <v>0.15</v>
      </c>
      <c r="V270" s="138"/>
      <c r="W270" s="138"/>
      <c r="X270" s="138"/>
      <c r="Y270" s="138"/>
      <c r="Z270" s="138"/>
      <c r="AA270" s="138"/>
      <c r="AB270" s="138"/>
      <c r="AC270" s="138"/>
      <c r="AD270" s="138"/>
      <c r="AE270" s="138" t="s">
        <v>132</v>
      </c>
      <c r="AF270" s="138"/>
      <c r="AG270" s="138"/>
      <c r="AH270" s="138"/>
      <c r="AI270" s="138"/>
      <c r="AJ270" s="138"/>
      <c r="AK270" s="138"/>
      <c r="AL270" s="138"/>
      <c r="AM270" s="138"/>
      <c r="AN270" s="138"/>
      <c r="AO270" s="138"/>
      <c r="AP270" s="138"/>
      <c r="AQ270" s="138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8"/>
      <c r="BD270" s="138"/>
      <c r="BE270" s="138"/>
      <c r="BF270" s="138"/>
      <c r="BG270" s="138"/>
      <c r="BH270" s="138"/>
    </row>
    <row r="271" spans="1:60" ht="22.5" outlineLevel="1" x14ac:dyDescent="0.2">
      <c r="A271" s="139">
        <v>112</v>
      </c>
      <c r="B271" s="146" t="s">
        <v>474</v>
      </c>
      <c r="C271" s="175" t="s">
        <v>475</v>
      </c>
      <c r="D271" s="148" t="s">
        <v>375</v>
      </c>
      <c r="E271" s="153">
        <v>2</v>
      </c>
      <c r="F271" s="156"/>
      <c r="G271" s="157">
        <f>ROUND(E271*F271,2)</f>
        <v>0</v>
      </c>
      <c r="H271" s="156"/>
      <c r="I271" s="157">
        <f>ROUND(E271*H271,2)</f>
        <v>0</v>
      </c>
      <c r="J271" s="156"/>
      <c r="K271" s="157">
        <f>ROUND(E271*J271,2)</f>
        <v>0</v>
      </c>
      <c r="L271" s="157">
        <v>21</v>
      </c>
      <c r="M271" s="157">
        <f>G271*(1+L271/100)</f>
        <v>0</v>
      </c>
      <c r="N271" s="148">
        <v>1.06E-3</v>
      </c>
      <c r="O271" s="148">
        <f>ROUND(E271*N271,5)</f>
        <v>2.1199999999999999E-3</v>
      </c>
      <c r="P271" s="148">
        <v>0</v>
      </c>
      <c r="Q271" s="148">
        <f>ROUND(E271*P271,5)</f>
        <v>0</v>
      </c>
      <c r="R271" s="148"/>
      <c r="S271" s="148"/>
      <c r="T271" s="149">
        <v>0.31</v>
      </c>
      <c r="U271" s="148">
        <f>ROUND(E271*T271,2)</f>
        <v>0.62</v>
      </c>
      <c r="V271" s="138"/>
      <c r="W271" s="138"/>
      <c r="X271" s="138"/>
      <c r="Y271" s="138"/>
      <c r="Z271" s="138"/>
      <c r="AA271" s="138"/>
      <c r="AB271" s="138"/>
      <c r="AC271" s="138"/>
      <c r="AD271" s="138"/>
      <c r="AE271" s="138" t="s">
        <v>167</v>
      </c>
      <c r="AF271" s="138"/>
      <c r="AG271" s="138"/>
      <c r="AH271" s="138"/>
      <c r="AI271" s="138"/>
      <c r="AJ271" s="138"/>
      <c r="AK271" s="138"/>
      <c r="AL271" s="138"/>
      <c r="AM271" s="138"/>
      <c r="AN271" s="138"/>
      <c r="AO271" s="138"/>
      <c r="AP271" s="138"/>
      <c r="AQ271" s="138"/>
      <c r="AR271" s="138"/>
      <c r="AS271" s="138"/>
      <c r="AT271" s="138"/>
      <c r="AU271" s="138"/>
      <c r="AV271" s="138"/>
      <c r="AW271" s="138"/>
      <c r="AX271" s="138"/>
      <c r="AY271" s="138"/>
      <c r="AZ271" s="138"/>
      <c r="BA271" s="138"/>
      <c r="BB271" s="138"/>
      <c r="BC271" s="138"/>
      <c r="BD271" s="138"/>
      <c r="BE271" s="138"/>
      <c r="BF271" s="138"/>
      <c r="BG271" s="138"/>
      <c r="BH271" s="138"/>
    </row>
    <row r="272" spans="1:60" outlineLevel="1" x14ac:dyDescent="0.2">
      <c r="A272" s="139"/>
      <c r="B272" s="146"/>
      <c r="C272" s="227" t="s">
        <v>476</v>
      </c>
      <c r="D272" s="228"/>
      <c r="E272" s="229"/>
      <c r="F272" s="230"/>
      <c r="G272" s="231"/>
      <c r="H272" s="157"/>
      <c r="I272" s="157"/>
      <c r="J272" s="157"/>
      <c r="K272" s="157"/>
      <c r="L272" s="157"/>
      <c r="M272" s="157"/>
      <c r="N272" s="148"/>
      <c r="O272" s="148"/>
      <c r="P272" s="148"/>
      <c r="Q272" s="148"/>
      <c r="R272" s="148"/>
      <c r="S272" s="148"/>
      <c r="T272" s="149"/>
      <c r="U272" s="148"/>
      <c r="V272" s="138"/>
      <c r="W272" s="138"/>
      <c r="X272" s="138"/>
      <c r="Y272" s="138"/>
      <c r="Z272" s="138"/>
      <c r="AA272" s="138"/>
      <c r="AB272" s="138"/>
      <c r="AC272" s="138"/>
      <c r="AD272" s="138"/>
      <c r="AE272" s="138" t="s">
        <v>206</v>
      </c>
      <c r="AF272" s="138"/>
      <c r="AG272" s="138"/>
      <c r="AH272" s="138"/>
      <c r="AI272" s="138"/>
      <c r="AJ272" s="138"/>
      <c r="AK272" s="138"/>
      <c r="AL272" s="138"/>
      <c r="AM272" s="138"/>
      <c r="AN272" s="138"/>
      <c r="AO272" s="138"/>
      <c r="AP272" s="138"/>
      <c r="AQ272" s="138"/>
      <c r="AR272" s="138"/>
      <c r="AS272" s="138"/>
      <c r="AT272" s="138"/>
      <c r="AU272" s="138"/>
      <c r="AV272" s="138"/>
      <c r="AW272" s="138"/>
      <c r="AX272" s="138"/>
      <c r="AY272" s="138"/>
      <c r="AZ272" s="138"/>
      <c r="BA272" s="141" t="str">
        <f>C272</f>
        <v>šikmý držák na stěnu vč. systémového osazení do KZS</v>
      </c>
      <c r="BB272" s="138"/>
      <c r="BC272" s="138"/>
      <c r="BD272" s="138"/>
      <c r="BE272" s="138"/>
      <c r="BF272" s="138"/>
      <c r="BG272" s="138"/>
      <c r="BH272" s="138"/>
    </row>
    <row r="273" spans="1:60" outlineLevel="1" x14ac:dyDescent="0.2">
      <c r="A273" s="139">
        <v>113</v>
      </c>
      <c r="B273" s="146" t="s">
        <v>477</v>
      </c>
      <c r="C273" s="175" t="s">
        <v>478</v>
      </c>
      <c r="D273" s="148" t="s">
        <v>313</v>
      </c>
      <c r="E273" s="153">
        <v>3.0099999999999998E-2</v>
      </c>
      <c r="F273" s="156"/>
      <c r="G273" s="157">
        <f>ROUND(E273*F273,2)</f>
        <v>0</v>
      </c>
      <c r="H273" s="156"/>
      <c r="I273" s="157">
        <f>ROUND(E273*H273,2)</f>
        <v>0</v>
      </c>
      <c r="J273" s="156"/>
      <c r="K273" s="157">
        <f>ROUND(E273*J273,2)</f>
        <v>0</v>
      </c>
      <c r="L273" s="157">
        <v>21</v>
      </c>
      <c r="M273" s="157">
        <f>G273*(1+L273/100)</f>
        <v>0</v>
      </c>
      <c r="N273" s="148">
        <v>0</v>
      </c>
      <c r="O273" s="148">
        <f>ROUND(E273*N273,5)</f>
        <v>0</v>
      </c>
      <c r="P273" s="148">
        <v>0</v>
      </c>
      <c r="Q273" s="148">
        <f>ROUND(E273*P273,5)</f>
        <v>0</v>
      </c>
      <c r="R273" s="148"/>
      <c r="S273" s="148"/>
      <c r="T273" s="149">
        <v>3.33</v>
      </c>
      <c r="U273" s="148">
        <f>ROUND(E273*T273,2)</f>
        <v>0.1</v>
      </c>
      <c r="V273" s="138"/>
      <c r="W273" s="138"/>
      <c r="X273" s="138"/>
      <c r="Y273" s="138"/>
      <c r="Z273" s="138"/>
      <c r="AA273" s="138"/>
      <c r="AB273" s="138"/>
      <c r="AC273" s="138"/>
      <c r="AD273" s="138"/>
      <c r="AE273" s="138" t="s">
        <v>132</v>
      </c>
      <c r="AF273" s="138"/>
      <c r="AG273" s="138"/>
      <c r="AH273" s="138"/>
      <c r="AI273" s="138"/>
      <c r="AJ273" s="138"/>
      <c r="AK273" s="138"/>
      <c r="AL273" s="138"/>
      <c r="AM273" s="138"/>
      <c r="AN273" s="138"/>
      <c r="AO273" s="138"/>
      <c r="AP273" s="138"/>
      <c r="AQ273" s="138"/>
      <c r="AR273" s="138"/>
      <c r="AS273" s="138"/>
      <c r="AT273" s="138"/>
      <c r="AU273" s="138"/>
      <c r="AV273" s="138"/>
      <c r="AW273" s="138"/>
      <c r="AX273" s="138"/>
      <c r="AY273" s="138"/>
      <c r="AZ273" s="138"/>
      <c r="BA273" s="138"/>
      <c r="BB273" s="138"/>
      <c r="BC273" s="138"/>
      <c r="BD273" s="138"/>
      <c r="BE273" s="138"/>
      <c r="BF273" s="138"/>
      <c r="BG273" s="138"/>
      <c r="BH273" s="138"/>
    </row>
    <row r="274" spans="1:60" outlineLevel="1" x14ac:dyDescent="0.2">
      <c r="A274" s="139"/>
      <c r="B274" s="146"/>
      <c r="C274" s="176" t="s">
        <v>479</v>
      </c>
      <c r="D274" s="150"/>
      <c r="E274" s="154">
        <v>3.0099999999999998E-2</v>
      </c>
      <c r="F274" s="157"/>
      <c r="G274" s="157"/>
      <c r="H274" s="157"/>
      <c r="I274" s="157"/>
      <c r="J274" s="157"/>
      <c r="K274" s="157"/>
      <c r="L274" s="157"/>
      <c r="M274" s="157"/>
      <c r="N274" s="148"/>
      <c r="O274" s="148"/>
      <c r="P274" s="148"/>
      <c r="Q274" s="148"/>
      <c r="R274" s="148"/>
      <c r="S274" s="148"/>
      <c r="T274" s="149"/>
      <c r="U274" s="148"/>
      <c r="V274" s="138"/>
      <c r="W274" s="138"/>
      <c r="X274" s="138"/>
      <c r="Y274" s="138"/>
      <c r="Z274" s="138"/>
      <c r="AA274" s="138"/>
      <c r="AB274" s="138"/>
      <c r="AC274" s="138"/>
      <c r="AD274" s="138"/>
      <c r="AE274" s="138" t="s">
        <v>134</v>
      </c>
      <c r="AF274" s="138">
        <v>0</v>
      </c>
      <c r="AG274" s="138"/>
      <c r="AH274" s="138"/>
      <c r="AI274" s="138"/>
      <c r="AJ274" s="138"/>
      <c r="AK274" s="138"/>
      <c r="AL274" s="138"/>
      <c r="AM274" s="138"/>
      <c r="AN274" s="138"/>
      <c r="AO274" s="138"/>
      <c r="AP274" s="138"/>
      <c r="AQ274" s="138"/>
      <c r="AR274" s="138"/>
      <c r="AS274" s="138"/>
      <c r="AT274" s="138"/>
      <c r="AU274" s="138"/>
      <c r="AV274" s="138"/>
      <c r="AW274" s="138"/>
      <c r="AX274" s="138"/>
      <c r="AY274" s="138"/>
      <c r="AZ274" s="138"/>
      <c r="BA274" s="138"/>
      <c r="BB274" s="138"/>
      <c r="BC274" s="138"/>
      <c r="BD274" s="138"/>
      <c r="BE274" s="138"/>
      <c r="BF274" s="138"/>
      <c r="BG274" s="138"/>
      <c r="BH274" s="138"/>
    </row>
    <row r="275" spans="1:60" x14ac:dyDescent="0.2">
      <c r="A275" s="140" t="s">
        <v>127</v>
      </c>
      <c r="B275" s="147" t="s">
        <v>92</v>
      </c>
      <c r="C275" s="177" t="s">
        <v>93</v>
      </c>
      <c r="D275" s="151"/>
      <c r="E275" s="155"/>
      <c r="F275" s="158"/>
      <c r="G275" s="158">
        <f>SUMIF(AE276:AE280,"&lt;&gt;NOR",G276:G280)</f>
        <v>0</v>
      </c>
      <c r="H275" s="158"/>
      <c r="I275" s="158">
        <f>SUM(I276:I280)</f>
        <v>0</v>
      </c>
      <c r="J275" s="158"/>
      <c r="K275" s="158">
        <f>SUM(K276:K280)</f>
        <v>0</v>
      </c>
      <c r="L275" s="158"/>
      <c r="M275" s="158">
        <f>SUM(M276:M280)</f>
        <v>0</v>
      </c>
      <c r="N275" s="151"/>
      <c r="O275" s="151">
        <f>SUM(O276:O280)</f>
        <v>5.8119999999999998E-2</v>
      </c>
      <c r="P275" s="151"/>
      <c r="Q275" s="151">
        <f>SUM(Q276:Q280)</f>
        <v>0</v>
      </c>
      <c r="R275" s="151"/>
      <c r="S275" s="151"/>
      <c r="T275" s="152"/>
      <c r="U275" s="151">
        <f>SUM(U276:U280)</f>
        <v>7.72</v>
      </c>
      <c r="AE275" t="s">
        <v>128</v>
      </c>
    </row>
    <row r="276" spans="1:60" outlineLevel="1" x14ac:dyDescent="0.2">
      <c r="A276" s="139">
        <v>114</v>
      </c>
      <c r="B276" s="146" t="s">
        <v>480</v>
      </c>
      <c r="C276" s="175" t="s">
        <v>481</v>
      </c>
      <c r="D276" s="148" t="s">
        <v>166</v>
      </c>
      <c r="E276" s="153">
        <v>12.3</v>
      </c>
      <c r="F276" s="156"/>
      <c r="G276" s="157">
        <f>ROUND(E276*F276,2)</f>
        <v>0</v>
      </c>
      <c r="H276" s="156"/>
      <c r="I276" s="157">
        <f>ROUND(E276*H276,2)</f>
        <v>0</v>
      </c>
      <c r="J276" s="156"/>
      <c r="K276" s="157">
        <f>ROUND(E276*J276,2)</f>
        <v>0</v>
      </c>
      <c r="L276" s="157">
        <v>21</v>
      </c>
      <c r="M276" s="157">
        <f>G276*(1+L276/100)</f>
        <v>0</v>
      </c>
      <c r="N276" s="148">
        <v>0</v>
      </c>
      <c r="O276" s="148">
        <f>ROUND(E276*N276,5)</f>
        <v>0</v>
      </c>
      <c r="P276" s="148">
        <v>0</v>
      </c>
      <c r="Q276" s="148">
        <f>ROUND(E276*P276,5)</f>
        <v>0</v>
      </c>
      <c r="R276" s="148"/>
      <c r="S276" s="148"/>
      <c r="T276" s="149">
        <v>0.62</v>
      </c>
      <c r="U276" s="148">
        <f>ROUND(E276*T276,2)</f>
        <v>7.63</v>
      </c>
      <c r="V276" s="138"/>
      <c r="W276" s="138"/>
      <c r="X276" s="138"/>
      <c r="Y276" s="138"/>
      <c r="Z276" s="138"/>
      <c r="AA276" s="138"/>
      <c r="AB276" s="138"/>
      <c r="AC276" s="138"/>
      <c r="AD276" s="138"/>
      <c r="AE276" s="138" t="s">
        <v>132</v>
      </c>
      <c r="AF276" s="138"/>
      <c r="AG276" s="138"/>
      <c r="AH276" s="138"/>
      <c r="AI276" s="138"/>
      <c r="AJ276" s="138"/>
      <c r="AK276" s="138"/>
      <c r="AL276" s="138"/>
      <c r="AM276" s="138"/>
      <c r="AN276" s="138"/>
      <c r="AO276" s="138"/>
      <c r="AP276" s="138"/>
      <c r="AQ276" s="138"/>
      <c r="AR276" s="138"/>
      <c r="AS276" s="138"/>
      <c r="AT276" s="138"/>
      <c r="AU276" s="138"/>
      <c r="AV276" s="138"/>
      <c r="AW276" s="138"/>
      <c r="AX276" s="138"/>
      <c r="AY276" s="138"/>
      <c r="AZ276" s="138"/>
      <c r="BA276" s="138"/>
      <c r="BB276" s="138"/>
      <c r="BC276" s="138"/>
      <c r="BD276" s="138"/>
      <c r="BE276" s="138"/>
      <c r="BF276" s="138"/>
      <c r="BG276" s="138"/>
      <c r="BH276" s="138"/>
    </row>
    <row r="277" spans="1:60" outlineLevel="1" x14ac:dyDescent="0.2">
      <c r="A277" s="139"/>
      <c r="B277" s="146"/>
      <c r="C277" s="176" t="s">
        <v>482</v>
      </c>
      <c r="D277" s="150"/>
      <c r="E277" s="154">
        <v>12.3</v>
      </c>
      <c r="F277" s="157"/>
      <c r="G277" s="157"/>
      <c r="H277" s="157"/>
      <c r="I277" s="157"/>
      <c r="J277" s="157"/>
      <c r="K277" s="157"/>
      <c r="L277" s="157"/>
      <c r="M277" s="157"/>
      <c r="N277" s="148"/>
      <c r="O277" s="148"/>
      <c r="P277" s="148"/>
      <c r="Q277" s="148"/>
      <c r="R277" s="148"/>
      <c r="S277" s="148"/>
      <c r="T277" s="149"/>
      <c r="U277" s="148"/>
      <c r="V277" s="138"/>
      <c r="W277" s="138"/>
      <c r="X277" s="138"/>
      <c r="Y277" s="138"/>
      <c r="Z277" s="138"/>
      <c r="AA277" s="138"/>
      <c r="AB277" s="138"/>
      <c r="AC277" s="138"/>
      <c r="AD277" s="138"/>
      <c r="AE277" s="138" t="s">
        <v>134</v>
      </c>
      <c r="AF277" s="138">
        <v>0</v>
      </c>
      <c r="AG277" s="138"/>
      <c r="AH277" s="138"/>
      <c r="AI277" s="138"/>
      <c r="AJ277" s="138"/>
      <c r="AK277" s="138"/>
      <c r="AL277" s="138"/>
      <c r="AM277" s="138"/>
      <c r="AN277" s="138"/>
      <c r="AO277" s="138"/>
      <c r="AP277" s="138"/>
      <c r="AQ277" s="138"/>
      <c r="AR277" s="138"/>
      <c r="AS277" s="138"/>
      <c r="AT277" s="138"/>
      <c r="AU277" s="138"/>
      <c r="AV277" s="138"/>
      <c r="AW277" s="138"/>
      <c r="AX277" s="138"/>
      <c r="AY277" s="138"/>
      <c r="AZ277" s="138"/>
      <c r="BA277" s="138"/>
      <c r="BB277" s="138"/>
      <c r="BC277" s="138"/>
      <c r="BD277" s="138"/>
      <c r="BE277" s="138"/>
      <c r="BF277" s="138"/>
      <c r="BG277" s="138"/>
      <c r="BH277" s="138"/>
    </row>
    <row r="278" spans="1:60" outlineLevel="1" x14ac:dyDescent="0.2">
      <c r="A278" s="139">
        <v>115</v>
      </c>
      <c r="B278" s="146" t="s">
        <v>483</v>
      </c>
      <c r="C278" s="175" t="s">
        <v>484</v>
      </c>
      <c r="D278" s="148" t="s">
        <v>162</v>
      </c>
      <c r="E278" s="153">
        <v>5.5350000000000001</v>
      </c>
      <c r="F278" s="156"/>
      <c r="G278" s="157">
        <f>ROUND(E278*F278,2)</f>
        <v>0</v>
      </c>
      <c r="H278" s="156"/>
      <c r="I278" s="157">
        <f>ROUND(E278*H278,2)</f>
        <v>0</v>
      </c>
      <c r="J278" s="156"/>
      <c r="K278" s="157">
        <f>ROUND(E278*J278,2)</f>
        <v>0</v>
      </c>
      <c r="L278" s="157">
        <v>21</v>
      </c>
      <c r="M278" s="157">
        <f>G278*(1+L278/100)</f>
        <v>0</v>
      </c>
      <c r="N278" s="148">
        <v>1.0500000000000001E-2</v>
      </c>
      <c r="O278" s="148">
        <f>ROUND(E278*N278,5)</f>
        <v>5.8119999999999998E-2</v>
      </c>
      <c r="P278" s="148">
        <v>0</v>
      </c>
      <c r="Q278" s="148">
        <f>ROUND(E278*P278,5)</f>
        <v>0</v>
      </c>
      <c r="R278" s="148"/>
      <c r="S278" s="148"/>
      <c r="T278" s="149">
        <v>0</v>
      </c>
      <c r="U278" s="148">
        <f>ROUND(E278*T278,2)</f>
        <v>0</v>
      </c>
      <c r="V278" s="138"/>
      <c r="W278" s="138"/>
      <c r="X278" s="138"/>
      <c r="Y278" s="138"/>
      <c r="Z278" s="138"/>
      <c r="AA278" s="138"/>
      <c r="AB278" s="138"/>
      <c r="AC278" s="138"/>
      <c r="AD278" s="138"/>
      <c r="AE278" s="138" t="s">
        <v>255</v>
      </c>
      <c r="AF278" s="138"/>
      <c r="AG278" s="138"/>
      <c r="AH278" s="138"/>
      <c r="AI278" s="138"/>
      <c r="AJ278" s="138"/>
      <c r="AK278" s="138"/>
      <c r="AL278" s="138"/>
      <c r="AM278" s="138"/>
      <c r="AN278" s="138"/>
      <c r="AO278" s="138"/>
      <c r="AP278" s="138"/>
      <c r="AQ278" s="138"/>
      <c r="AR278" s="138"/>
      <c r="AS278" s="138"/>
      <c r="AT278" s="138"/>
      <c r="AU278" s="138"/>
      <c r="AV278" s="138"/>
      <c r="AW278" s="138"/>
      <c r="AX278" s="138"/>
      <c r="AY278" s="138"/>
      <c r="AZ278" s="138"/>
      <c r="BA278" s="138"/>
      <c r="BB278" s="138"/>
      <c r="BC278" s="138"/>
      <c r="BD278" s="138"/>
      <c r="BE278" s="138"/>
      <c r="BF278" s="138"/>
      <c r="BG278" s="138"/>
      <c r="BH278" s="138"/>
    </row>
    <row r="279" spans="1:60" outlineLevel="1" x14ac:dyDescent="0.2">
      <c r="A279" s="139"/>
      <c r="B279" s="146"/>
      <c r="C279" s="176" t="s">
        <v>485</v>
      </c>
      <c r="D279" s="150"/>
      <c r="E279" s="154">
        <v>5.5350000000000001</v>
      </c>
      <c r="F279" s="157"/>
      <c r="G279" s="157"/>
      <c r="H279" s="157"/>
      <c r="I279" s="157"/>
      <c r="J279" s="157"/>
      <c r="K279" s="157"/>
      <c r="L279" s="157"/>
      <c r="M279" s="157"/>
      <c r="N279" s="148"/>
      <c r="O279" s="148"/>
      <c r="P279" s="148"/>
      <c r="Q279" s="148"/>
      <c r="R279" s="148"/>
      <c r="S279" s="148"/>
      <c r="T279" s="149"/>
      <c r="U279" s="148"/>
      <c r="V279" s="138"/>
      <c r="W279" s="138"/>
      <c r="X279" s="138"/>
      <c r="Y279" s="138"/>
      <c r="Z279" s="138"/>
      <c r="AA279" s="138"/>
      <c r="AB279" s="138"/>
      <c r="AC279" s="138"/>
      <c r="AD279" s="138"/>
      <c r="AE279" s="138" t="s">
        <v>134</v>
      </c>
      <c r="AF279" s="138">
        <v>0</v>
      </c>
      <c r="AG279" s="138"/>
      <c r="AH279" s="138"/>
      <c r="AI279" s="138"/>
      <c r="AJ279" s="138"/>
      <c r="AK279" s="138"/>
      <c r="AL279" s="138"/>
      <c r="AM279" s="138"/>
      <c r="AN279" s="138"/>
      <c r="AO279" s="138"/>
      <c r="AP279" s="138"/>
      <c r="AQ279" s="138"/>
      <c r="AR279" s="138"/>
      <c r="AS279" s="138"/>
      <c r="AT279" s="138"/>
      <c r="AU279" s="138"/>
      <c r="AV279" s="138"/>
      <c r="AW279" s="138"/>
      <c r="AX279" s="138"/>
      <c r="AY279" s="138"/>
      <c r="AZ279" s="138"/>
      <c r="BA279" s="138"/>
      <c r="BB279" s="138"/>
      <c r="BC279" s="138"/>
      <c r="BD279" s="138"/>
      <c r="BE279" s="138"/>
      <c r="BF279" s="138"/>
      <c r="BG279" s="138"/>
      <c r="BH279" s="138"/>
    </row>
    <row r="280" spans="1:60" outlineLevel="1" x14ac:dyDescent="0.2">
      <c r="A280" s="139">
        <v>116</v>
      </c>
      <c r="B280" s="146" t="s">
        <v>486</v>
      </c>
      <c r="C280" s="175" t="s">
        <v>487</v>
      </c>
      <c r="D280" s="148" t="s">
        <v>313</v>
      </c>
      <c r="E280" s="153">
        <v>5.8099999999999999E-2</v>
      </c>
      <c r="F280" s="156"/>
      <c r="G280" s="157">
        <f>ROUND(E280*F280,2)</f>
        <v>0</v>
      </c>
      <c r="H280" s="156"/>
      <c r="I280" s="157">
        <f>ROUND(E280*H280,2)</f>
        <v>0</v>
      </c>
      <c r="J280" s="156"/>
      <c r="K280" s="157">
        <f>ROUND(E280*J280,2)</f>
        <v>0</v>
      </c>
      <c r="L280" s="157">
        <v>21</v>
      </c>
      <c r="M280" s="157">
        <f>G280*(1+L280/100)</f>
        <v>0</v>
      </c>
      <c r="N280" s="148">
        <v>0</v>
      </c>
      <c r="O280" s="148">
        <f>ROUND(E280*N280,5)</f>
        <v>0</v>
      </c>
      <c r="P280" s="148">
        <v>0</v>
      </c>
      <c r="Q280" s="148">
        <f>ROUND(E280*P280,5)</f>
        <v>0</v>
      </c>
      <c r="R280" s="148"/>
      <c r="S280" s="148"/>
      <c r="T280" s="149">
        <v>1.6</v>
      </c>
      <c r="U280" s="148">
        <f>ROUND(E280*T280,2)</f>
        <v>0.09</v>
      </c>
      <c r="V280" s="138"/>
      <c r="W280" s="138"/>
      <c r="X280" s="138"/>
      <c r="Y280" s="138"/>
      <c r="Z280" s="138"/>
      <c r="AA280" s="138"/>
      <c r="AB280" s="138"/>
      <c r="AC280" s="138"/>
      <c r="AD280" s="138"/>
      <c r="AE280" s="138" t="s">
        <v>132</v>
      </c>
      <c r="AF280" s="138"/>
      <c r="AG280" s="138"/>
      <c r="AH280" s="138"/>
      <c r="AI280" s="138"/>
      <c r="AJ280" s="138"/>
      <c r="AK280" s="138"/>
      <c r="AL280" s="138"/>
      <c r="AM280" s="138"/>
      <c r="AN280" s="138"/>
      <c r="AO280" s="138"/>
      <c r="AP280" s="138"/>
      <c r="AQ280" s="138"/>
      <c r="AR280" s="138"/>
      <c r="AS280" s="138"/>
      <c r="AT280" s="138"/>
      <c r="AU280" s="138"/>
      <c r="AV280" s="138"/>
      <c r="AW280" s="138"/>
      <c r="AX280" s="138"/>
      <c r="AY280" s="138"/>
      <c r="AZ280" s="138"/>
      <c r="BA280" s="138"/>
      <c r="BB280" s="138"/>
      <c r="BC280" s="138"/>
      <c r="BD280" s="138"/>
      <c r="BE280" s="138"/>
      <c r="BF280" s="138"/>
      <c r="BG280" s="138"/>
      <c r="BH280" s="138"/>
    </row>
    <row r="281" spans="1:60" x14ac:dyDescent="0.2">
      <c r="A281" s="140" t="s">
        <v>127</v>
      </c>
      <c r="B281" s="147" t="s">
        <v>94</v>
      </c>
      <c r="C281" s="177" t="s">
        <v>95</v>
      </c>
      <c r="D281" s="151"/>
      <c r="E281" s="155"/>
      <c r="F281" s="158"/>
      <c r="G281" s="158">
        <f>SUMIF(AE282:AE285,"&lt;&gt;NOR",G282:G285)</f>
        <v>0</v>
      </c>
      <c r="H281" s="158"/>
      <c r="I281" s="158">
        <f>SUM(I282:I285)</f>
        <v>0</v>
      </c>
      <c r="J281" s="158"/>
      <c r="K281" s="158">
        <f>SUM(K282:K285)</f>
        <v>0</v>
      </c>
      <c r="L281" s="158"/>
      <c r="M281" s="158">
        <f>SUM(M282:M285)</f>
        <v>0</v>
      </c>
      <c r="N281" s="151"/>
      <c r="O281" s="151">
        <f>SUM(O282:O285)</f>
        <v>1.5390000000000001E-2</v>
      </c>
      <c r="P281" s="151"/>
      <c r="Q281" s="151">
        <f>SUM(Q282:Q285)</f>
        <v>0</v>
      </c>
      <c r="R281" s="151"/>
      <c r="S281" s="151"/>
      <c r="T281" s="152"/>
      <c r="U281" s="151">
        <f>SUM(U282:U285)</f>
        <v>5.5</v>
      </c>
      <c r="AE281" t="s">
        <v>128</v>
      </c>
    </row>
    <row r="282" spans="1:60" outlineLevel="1" x14ac:dyDescent="0.2">
      <c r="A282" s="139">
        <v>117</v>
      </c>
      <c r="B282" s="146" t="s">
        <v>488</v>
      </c>
      <c r="C282" s="175" t="s">
        <v>489</v>
      </c>
      <c r="D282" s="148" t="s">
        <v>162</v>
      </c>
      <c r="E282" s="153">
        <v>45.75</v>
      </c>
      <c r="F282" s="156"/>
      <c r="G282" s="157">
        <f>ROUND(E282*F282,2)</f>
        <v>0</v>
      </c>
      <c r="H282" s="156"/>
      <c r="I282" s="157">
        <f>ROUND(E282*H282,2)</f>
        <v>0</v>
      </c>
      <c r="J282" s="156"/>
      <c r="K282" s="157">
        <f>ROUND(E282*J282,2)</f>
        <v>0</v>
      </c>
      <c r="L282" s="157">
        <v>21</v>
      </c>
      <c r="M282" s="157">
        <f>G282*(1+L282/100)</f>
        <v>0</v>
      </c>
      <c r="N282" s="148">
        <v>3.2000000000000003E-4</v>
      </c>
      <c r="O282" s="148">
        <f>ROUND(E282*N282,5)</f>
        <v>1.464E-2</v>
      </c>
      <c r="P282" s="148">
        <v>0</v>
      </c>
      <c r="Q282" s="148">
        <f>ROUND(E282*P282,5)</f>
        <v>0</v>
      </c>
      <c r="R282" s="148"/>
      <c r="S282" s="148"/>
      <c r="T282" s="149">
        <v>0.1</v>
      </c>
      <c r="U282" s="148">
        <f>ROUND(E282*T282,2)</f>
        <v>4.58</v>
      </c>
      <c r="V282" s="138"/>
      <c r="W282" s="138"/>
      <c r="X282" s="138"/>
      <c r="Y282" s="138"/>
      <c r="Z282" s="138"/>
      <c r="AA282" s="138"/>
      <c r="AB282" s="138"/>
      <c r="AC282" s="138"/>
      <c r="AD282" s="138"/>
      <c r="AE282" s="138" t="s">
        <v>132</v>
      </c>
      <c r="AF282" s="138"/>
      <c r="AG282" s="138"/>
      <c r="AH282" s="138"/>
      <c r="AI282" s="138"/>
      <c r="AJ282" s="138"/>
      <c r="AK282" s="138"/>
      <c r="AL282" s="138"/>
      <c r="AM282" s="138"/>
      <c r="AN282" s="138"/>
      <c r="AO282" s="138"/>
      <c r="AP282" s="138"/>
      <c r="AQ282" s="138"/>
      <c r="AR282" s="138"/>
      <c r="AS282" s="138"/>
      <c r="AT282" s="138"/>
      <c r="AU282" s="138"/>
      <c r="AV282" s="138"/>
      <c r="AW282" s="138"/>
      <c r="AX282" s="138"/>
      <c r="AY282" s="138"/>
      <c r="AZ282" s="138"/>
      <c r="BA282" s="138"/>
      <c r="BB282" s="138"/>
      <c r="BC282" s="138"/>
      <c r="BD282" s="138"/>
      <c r="BE282" s="138"/>
      <c r="BF282" s="138"/>
      <c r="BG282" s="138"/>
      <c r="BH282" s="138"/>
    </row>
    <row r="283" spans="1:60" outlineLevel="1" x14ac:dyDescent="0.2">
      <c r="A283" s="139"/>
      <c r="B283" s="146"/>
      <c r="C283" s="176" t="s">
        <v>490</v>
      </c>
      <c r="D283" s="150"/>
      <c r="E283" s="154">
        <v>45.75</v>
      </c>
      <c r="F283" s="157"/>
      <c r="G283" s="157"/>
      <c r="H283" s="157"/>
      <c r="I283" s="157"/>
      <c r="J283" s="157"/>
      <c r="K283" s="157"/>
      <c r="L283" s="157"/>
      <c r="M283" s="157"/>
      <c r="N283" s="148"/>
      <c r="O283" s="148"/>
      <c r="P283" s="148"/>
      <c r="Q283" s="148"/>
      <c r="R283" s="148"/>
      <c r="S283" s="148"/>
      <c r="T283" s="149"/>
      <c r="U283" s="148"/>
      <c r="V283" s="138"/>
      <c r="W283" s="138"/>
      <c r="X283" s="138"/>
      <c r="Y283" s="138"/>
      <c r="Z283" s="138"/>
      <c r="AA283" s="138"/>
      <c r="AB283" s="138"/>
      <c r="AC283" s="138"/>
      <c r="AD283" s="138"/>
      <c r="AE283" s="138" t="s">
        <v>134</v>
      </c>
      <c r="AF283" s="138">
        <v>0</v>
      </c>
      <c r="AG283" s="138"/>
      <c r="AH283" s="138"/>
      <c r="AI283" s="138"/>
      <c r="AJ283" s="138"/>
      <c r="AK283" s="138"/>
      <c r="AL283" s="138"/>
      <c r="AM283" s="138"/>
      <c r="AN283" s="138"/>
      <c r="AO283" s="138"/>
      <c r="AP283" s="138"/>
      <c r="AQ283" s="138"/>
      <c r="AR283" s="138"/>
      <c r="AS283" s="138"/>
      <c r="AT283" s="138"/>
      <c r="AU283" s="138"/>
      <c r="AV283" s="138"/>
      <c r="AW283" s="138"/>
      <c r="AX283" s="138"/>
      <c r="AY283" s="138"/>
      <c r="AZ283" s="138"/>
      <c r="BA283" s="138"/>
      <c r="BB283" s="138"/>
      <c r="BC283" s="138"/>
      <c r="BD283" s="138"/>
      <c r="BE283" s="138"/>
      <c r="BF283" s="138"/>
      <c r="BG283" s="138"/>
      <c r="BH283" s="138"/>
    </row>
    <row r="284" spans="1:60" outlineLevel="1" x14ac:dyDescent="0.2">
      <c r="A284" s="139">
        <v>118</v>
      </c>
      <c r="B284" s="146" t="s">
        <v>491</v>
      </c>
      <c r="C284" s="175" t="s">
        <v>492</v>
      </c>
      <c r="D284" s="148" t="s">
        <v>162</v>
      </c>
      <c r="E284" s="153">
        <v>3</v>
      </c>
      <c r="F284" s="156"/>
      <c r="G284" s="157">
        <f>ROUND(E284*F284,2)</f>
        <v>0</v>
      </c>
      <c r="H284" s="156"/>
      <c r="I284" s="157">
        <f>ROUND(E284*H284,2)</f>
        <v>0</v>
      </c>
      <c r="J284" s="156"/>
      <c r="K284" s="157">
        <f>ROUND(E284*J284,2)</f>
        <v>0</v>
      </c>
      <c r="L284" s="157">
        <v>21</v>
      </c>
      <c r="M284" s="157">
        <f>G284*(1+L284/100)</f>
        <v>0</v>
      </c>
      <c r="N284" s="148">
        <v>2.5000000000000001E-4</v>
      </c>
      <c r="O284" s="148">
        <f>ROUND(E284*N284,5)</f>
        <v>7.5000000000000002E-4</v>
      </c>
      <c r="P284" s="148">
        <v>0</v>
      </c>
      <c r="Q284" s="148">
        <f>ROUND(E284*P284,5)</f>
        <v>0</v>
      </c>
      <c r="R284" s="148"/>
      <c r="S284" s="148"/>
      <c r="T284" s="149">
        <v>0.30599999999999999</v>
      </c>
      <c r="U284" s="148">
        <f>ROUND(E284*T284,2)</f>
        <v>0.92</v>
      </c>
      <c r="V284" s="138"/>
      <c r="W284" s="138"/>
      <c r="X284" s="138"/>
      <c r="Y284" s="138"/>
      <c r="Z284" s="138"/>
      <c r="AA284" s="138"/>
      <c r="AB284" s="138"/>
      <c r="AC284" s="138"/>
      <c r="AD284" s="138"/>
      <c r="AE284" s="138" t="s">
        <v>132</v>
      </c>
      <c r="AF284" s="138"/>
      <c r="AG284" s="138"/>
      <c r="AH284" s="138"/>
      <c r="AI284" s="138"/>
      <c r="AJ284" s="138"/>
      <c r="AK284" s="138"/>
      <c r="AL284" s="138"/>
      <c r="AM284" s="138"/>
      <c r="AN284" s="138"/>
      <c r="AO284" s="138"/>
      <c r="AP284" s="138"/>
      <c r="AQ284" s="138"/>
      <c r="AR284" s="138"/>
      <c r="AS284" s="138"/>
      <c r="AT284" s="138"/>
      <c r="AU284" s="138"/>
      <c r="AV284" s="138"/>
      <c r="AW284" s="138"/>
      <c r="AX284" s="138"/>
      <c r="AY284" s="138"/>
      <c r="AZ284" s="138"/>
      <c r="BA284" s="138"/>
      <c r="BB284" s="138"/>
      <c r="BC284" s="138"/>
      <c r="BD284" s="138"/>
      <c r="BE284" s="138"/>
      <c r="BF284" s="138"/>
      <c r="BG284" s="138"/>
      <c r="BH284" s="138"/>
    </row>
    <row r="285" spans="1:60" outlineLevel="1" x14ac:dyDescent="0.2">
      <c r="A285" s="139"/>
      <c r="B285" s="146"/>
      <c r="C285" s="227" t="s">
        <v>493</v>
      </c>
      <c r="D285" s="228"/>
      <c r="E285" s="229"/>
      <c r="F285" s="230"/>
      <c r="G285" s="231"/>
      <c r="H285" s="157"/>
      <c r="I285" s="157"/>
      <c r="J285" s="157"/>
      <c r="K285" s="157"/>
      <c r="L285" s="157"/>
      <c r="M285" s="157"/>
      <c r="N285" s="148"/>
      <c r="O285" s="148"/>
      <c r="P285" s="148"/>
      <c r="Q285" s="148"/>
      <c r="R285" s="148"/>
      <c r="S285" s="148"/>
      <c r="T285" s="149"/>
      <c r="U285" s="148"/>
      <c r="V285" s="138"/>
      <c r="W285" s="138"/>
      <c r="X285" s="138"/>
      <c r="Y285" s="138"/>
      <c r="Z285" s="138"/>
      <c r="AA285" s="138"/>
      <c r="AB285" s="138"/>
      <c r="AC285" s="138"/>
      <c r="AD285" s="138"/>
      <c r="AE285" s="138" t="s">
        <v>206</v>
      </c>
      <c r="AF285" s="138"/>
      <c r="AG285" s="138"/>
      <c r="AH285" s="138"/>
      <c r="AI285" s="138"/>
      <c r="AJ285" s="138"/>
      <c r="AK285" s="138"/>
      <c r="AL285" s="138"/>
      <c r="AM285" s="138"/>
      <c r="AN285" s="138"/>
      <c r="AO285" s="138"/>
      <c r="AP285" s="138"/>
      <c r="AQ285" s="138"/>
      <c r="AR285" s="138"/>
      <c r="AS285" s="138"/>
      <c r="AT285" s="138"/>
      <c r="AU285" s="138"/>
      <c r="AV285" s="138"/>
      <c r="AW285" s="138"/>
      <c r="AX285" s="138"/>
      <c r="AY285" s="138"/>
      <c r="AZ285" s="138"/>
      <c r="BA285" s="141" t="str">
        <f>C285</f>
        <v>Oprava poškozených částí upravovaných kovových konstrukcí</v>
      </c>
      <c r="BB285" s="138"/>
      <c r="BC285" s="138"/>
      <c r="BD285" s="138"/>
      <c r="BE285" s="138"/>
      <c r="BF285" s="138"/>
      <c r="BG285" s="138"/>
      <c r="BH285" s="138"/>
    </row>
    <row r="286" spans="1:60" x14ac:dyDescent="0.2">
      <c r="A286" s="140" t="s">
        <v>127</v>
      </c>
      <c r="B286" s="147" t="s">
        <v>96</v>
      </c>
      <c r="C286" s="177" t="s">
        <v>97</v>
      </c>
      <c r="D286" s="151"/>
      <c r="E286" s="155"/>
      <c r="F286" s="158"/>
      <c r="G286" s="158">
        <f>SUMIF(AE287:AE289,"&lt;&gt;NOR",G287:G289)</f>
        <v>0</v>
      </c>
      <c r="H286" s="158"/>
      <c r="I286" s="158">
        <f>SUM(I287:I289)</f>
        <v>0</v>
      </c>
      <c r="J286" s="158"/>
      <c r="K286" s="158">
        <f>SUM(K287:K289)</f>
        <v>0</v>
      </c>
      <c r="L286" s="158"/>
      <c r="M286" s="158">
        <f>SUM(M287:M289)</f>
        <v>0</v>
      </c>
      <c r="N286" s="151"/>
      <c r="O286" s="151">
        <f>SUM(O287:O289)</f>
        <v>1.333E-2</v>
      </c>
      <c r="P286" s="151"/>
      <c r="Q286" s="151">
        <f>SUM(Q287:Q289)</f>
        <v>0</v>
      </c>
      <c r="R286" s="151"/>
      <c r="S286" s="151"/>
      <c r="T286" s="152"/>
      <c r="U286" s="151">
        <f>SUM(U287:U289)</f>
        <v>8.6300000000000008</v>
      </c>
      <c r="AE286" t="s">
        <v>128</v>
      </c>
    </row>
    <row r="287" spans="1:60" outlineLevel="1" x14ac:dyDescent="0.2">
      <c r="A287" s="139">
        <v>119</v>
      </c>
      <c r="B287" s="146" t="s">
        <v>494</v>
      </c>
      <c r="C287" s="175" t="s">
        <v>495</v>
      </c>
      <c r="D287" s="148" t="s">
        <v>162</v>
      </c>
      <c r="E287" s="153">
        <v>15.6</v>
      </c>
      <c r="F287" s="156"/>
      <c r="G287" s="157">
        <f>ROUND(E287*F287,2)</f>
        <v>0</v>
      </c>
      <c r="H287" s="156"/>
      <c r="I287" s="157">
        <f>ROUND(E287*H287,2)</f>
        <v>0</v>
      </c>
      <c r="J287" s="156"/>
      <c r="K287" s="157">
        <f>ROUND(E287*J287,2)</f>
        <v>0</v>
      </c>
      <c r="L287" s="157">
        <v>21</v>
      </c>
      <c r="M287" s="157">
        <f>G287*(1+L287/100)</f>
        <v>0</v>
      </c>
      <c r="N287" s="148">
        <v>6.9999999999999994E-5</v>
      </c>
      <c r="O287" s="148">
        <f>ROUND(E287*N287,5)</f>
        <v>1.09E-3</v>
      </c>
      <c r="P287" s="148">
        <v>0</v>
      </c>
      <c r="Q287" s="148">
        <f>ROUND(E287*P287,5)</f>
        <v>0</v>
      </c>
      <c r="R287" s="148"/>
      <c r="S287" s="148"/>
      <c r="T287" s="149">
        <v>0.03</v>
      </c>
      <c r="U287" s="148">
        <f>ROUND(E287*T287,2)</f>
        <v>0.47</v>
      </c>
      <c r="V287" s="138"/>
      <c r="W287" s="138"/>
      <c r="X287" s="138"/>
      <c r="Y287" s="138"/>
      <c r="Z287" s="138"/>
      <c r="AA287" s="138"/>
      <c r="AB287" s="138"/>
      <c r="AC287" s="138"/>
      <c r="AD287" s="138"/>
      <c r="AE287" s="138" t="s">
        <v>132</v>
      </c>
      <c r="AF287" s="138"/>
      <c r="AG287" s="138"/>
      <c r="AH287" s="138"/>
      <c r="AI287" s="138"/>
      <c r="AJ287" s="138"/>
      <c r="AK287" s="138"/>
      <c r="AL287" s="138"/>
      <c r="AM287" s="138"/>
      <c r="AN287" s="138"/>
      <c r="AO287" s="138"/>
      <c r="AP287" s="138"/>
      <c r="AQ287" s="138"/>
      <c r="AR287" s="138"/>
      <c r="AS287" s="138"/>
      <c r="AT287" s="138"/>
      <c r="AU287" s="138"/>
      <c r="AV287" s="138"/>
      <c r="AW287" s="138"/>
      <c r="AX287" s="138"/>
      <c r="AY287" s="138"/>
      <c r="AZ287" s="138"/>
      <c r="BA287" s="138"/>
      <c r="BB287" s="138"/>
      <c r="BC287" s="138"/>
      <c r="BD287" s="138"/>
      <c r="BE287" s="138"/>
      <c r="BF287" s="138"/>
      <c r="BG287" s="138"/>
      <c r="BH287" s="138"/>
    </row>
    <row r="288" spans="1:60" outlineLevel="1" x14ac:dyDescent="0.2">
      <c r="A288" s="139"/>
      <c r="B288" s="146"/>
      <c r="C288" s="176" t="s">
        <v>496</v>
      </c>
      <c r="D288" s="150"/>
      <c r="E288" s="154">
        <v>15.6</v>
      </c>
      <c r="F288" s="157"/>
      <c r="G288" s="157"/>
      <c r="H288" s="157"/>
      <c r="I288" s="157"/>
      <c r="J288" s="157"/>
      <c r="K288" s="157"/>
      <c r="L288" s="157"/>
      <c r="M288" s="157"/>
      <c r="N288" s="148"/>
      <c r="O288" s="148"/>
      <c r="P288" s="148"/>
      <c r="Q288" s="148"/>
      <c r="R288" s="148"/>
      <c r="S288" s="148"/>
      <c r="T288" s="149"/>
      <c r="U288" s="148"/>
      <c r="V288" s="138"/>
      <c r="W288" s="138"/>
      <c r="X288" s="138"/>
      <c r="Y288" s="138"/>
      <c r="Z288" s="138"/>
      <c r="AA288" s="138"/>
      <c r="AB288" s="138"/>
      <c r="AC288" s="138"/>
      <c r="AD288" s="138"/>
      <c r="AE288" s="138" t="s">
        <v>134</v>
      </c>
      <c r="AF288" s="138">
        <v>0</v>
      </c>
      <c r="AG288" s="138"/>
      <c r="AH288" s="138"/>
      <c r="AI288" s="138"/>
      <c r="AJ288" s="138"/>
      <c r="AK288" s="138"/>
      <c r="AL288" s="138"/>
      <c r="AM288" s="138"/>
      <c r="AN288" s="138"/>
      <c r="AO288" s="138"/>
      <c r="AP288" s="138"/>
      <c r="AQ288" s="138"/>
      <c r="AR288" s="138"/>
      <c r="AS288" s="138"/>
      <c r="AT288" s="138"/>
      <c r="AU288" s="138"/>
      <c r="AV288" s="138"/>
      <c r="AW288" s="138"/>
      <c r="AX288" s="138"/>
      <c r="AY288" s="138"/>
      <c r="AZ288" s="138"/>
      <c r="BA288" s="138"/>
      <c r="BB288" s="138"/>
      <c r="BC288" s="138"/>
      <c r="BD288" s="138"/>
      <c r="BE288" s="138"/>
      <c r="BF288" s="138"/>
      <c r="BG288" s="138"/>
      <c r="BH288" s="138"/>
    </row>
    <row r="289" spans="1:60" outlineLevel="1" x14ac:dyDescent="0.2">
      <c r="A289" s="139">
        <v>120</v>
      </c>
      <c r="B289" s="146" t="s">
        <v>497</v>
      </c>
      <c r="C289" s="175" t="s">
        <v>498</v>
      </c>
      <c r="D289" s="148" t="s">
        <v>162</v>
      </c>
      <c r="E289" s="153">
        <v>81.599999999999994</v>
      </c>
      <c r="F289" s="156"/>
      <c r="G289" s="157">
        <f>ROUND(E289*F289,2)</f>
        <v>0</v>
      </c>
      <c r="H289" s="156"/>
      <c r="I289" s="157">
        <f>ROUND(E289*H289,2)</f>
        <v>0</v>
      </c>
      <c r="J289" s="156"/>
      <c r="K289" s="157">
        <f>ROUND(E289*J289,2)</f>
        <v>0</v>
      </c>
      <c r="L289" s="157">
        <v>21</v>
      </c>
      <c r="M289" s="157">
        <f>G289*(1+L289/100)</f>
        <v>0</v>
      </c>
      <c r="N289" s="148">
        <v>1.4999999999999999E-4</v>
      </c>
      <c r="O289" s="148">
        <f>ROUND(E289*N289,5)</f>
        <v>1.2239999999999999E-2</v>
      </c>
      <c r="P289" s="148">
        <v>0</v>
      </c>
      <c r="Q289" s="148">
        <f>ROUND(E289*P289,5)</f>
        <v>0</v>
      </c>
      <c r="R289" s="148"/>
      <c r="S289" s="148"/>
      <c r="T289" s="149">
        <v>0.1</v>
      </c>
      <c r="U289" s="148">
        <f>ROUND(E289*T289,2)</f>
        <v>8.16</v>
      </c>
      <c r="V289" s="138"/>
      <c r="W289" s="138"/>
      <c r="X289" s="138"/>
      <c r="Y289" s="138"/>
      <c r="Z289" s="138"/>
      <c r="AA289" s="138"/>
      <c r="AB289" s="138"/>
      <c r="AC289" s="138"/>
      <c r="AD289" s="138"/>
      <c r="AE289" s="138" t="s">
        <v>132</v>
      </c>
      <c r="AF289" s="138"/>
      <c r="AG289" s="138"/>
      <c r="AH289" s="138"/>
      <c r="AI289" s="138"/>
      <c r="AJ289" s="138"/>
      <c r="AK289" s="138"/>
      <c r="AL289" s="138"/>
      <c r="AM289" s="138"/>
      <c r="AN289" s="138"/>
      <c r="AO289" s="138"/>
      <c r="AP289" s="138"/>
      <c r="AQ289" s="138"/>
      <c r="AR289" s="138"/>
      <c r="AS289" s="138"/>
      <c r="AT289" s="138"/>
      <c r="AU289" s="138"/>
      <c r="AV289" s="138"/>
      <c r="AW289" s="138"/>
      <c r="AX289" s="138"/>
      <c r="AY289" s="138"/>
      <c r="AZ289" s="138"/>
      <c r="BA289" s="138"/>
      <c r="BB289" s="138"/>
      <c r="BC289" s="138"/>
      <c r="BD289" s="138"/>
      <c r="BE289" s="138"/>
      <c r="BF289" s="138"/>
      <c r="BG289" s="138"/>
      <c r="BH289" s="138"/>
    </row>
    <row r="290" spans="1:60" x14ac:dyDescent="0.2">
      <c r="A290" s="140" t="s">
        <v>127</v>
      </c>
      <c r="B290" s="147" t="s">
        <v>98</v>
      </c>
      <c r="C290" s="177" t="s">
        <v>99</v>
      </c>
      <c r="D290" s="151"/>
      <c r="E290" s="155"/>
      <c r="F290" s="158"/>
      <c r="G290" s="158">
        <f>SUMIF(AE291:AE299,"&lt;&gt;NOR",G291:G299)</f>
        <v>0</v>
      </c>
      <c r="H290" s="158"/>
      <c r="I290" s="158">
        <f>SUM(I291:I299)</f>
        <v>0</v>
      </c>
      <c r="J290" s="158"/>
      <c r="K290" s="158">
        <f>SUM(K291:K299)</f>
        <v>0</v>
      </c>
      <c r="L290" s="158"/>
      <c r="M290" s="158">
        <f>SUM(M291:M299)</f>
        <v>0</v>
      </c>
      <c r="N290" s="151"/>
      <c r="O290" s="151">
        <f>SUM(O291:O299)</f>
        <v>0.32538</v>
      </c>
      <c r="P290" s="151"/>
      <c r="Q290" s="151">
        <f>SUM(Q291:Q299)</f>
        <v>1.4999999999999999E-4</v>
      </c>
      <c r="R290" s="151"/>
      <c r="S290" s="151"/>
      <c r="T290" s="152"/>
      <c r="U290" s="151">
        <f>SUM(U291:U299)</f>
        <v>173.17999999999995</v>
      </c>
      <c r="AE290" t="s">
        <v>128</v>
      </c>
    </row>
    <row r="291" spans="1:60" ht="22.5" outlineLevel="1" x14ac:dyDescent="0.2">
      <c r="A291" s="139">
        <v>121</v>
      </c>
      <c r="B291" s="146" t="s">
        <v>499</v>
      </c>
      <c r="C291" s="175" t="s">
        <v>500</v>
      </c>
      <c r="D291" s="148" t="s">
        <v>501</v>
      </c>
      <c r="E291" s="153">
        <v>1</v>
      </c>
      <c r="F291" s="156"/>
      <c r="G291" s="157">
        <f>ROUND(E291*F291,2)</f>
        <v>0</v>
      </c>
      <c r="H291" s="156"/>
      <c r="I291" s="157">
        <f>ROUND(E291*H291,2)</f>
        <v>0</v>
      </c>
      <c r="J291" s="156"/>
      <c r="K291" s="157">
        <f>ROUND(E291*J291,2)</f>
        <v>0</v>
      </c>
      <c r="L291" s="157">
        <v>21</v>
      </c>
      <c r="M291" s="157">
        <f>G291*(1+L291/100)</f>
        <v>0</v>
      </c>
      <c r="N291" s="148">
        <v>0.29942999999999997</v>
      </c>
      <c r="O291" s="148">
        <f>ROUND(E291*N291,5)</f>
        <v>0.29942999999999997</v>
      </c>
      <c r="P291" s="148">
        <v>0</v>
      </c>
      <c r="Q291" s="148">
        <f>ROUND(E291*P291,5)</f>
        <v>0</v>
      </c>
      <c r="R291" s="148"/>
      <c r="S291" s="148"/>
      <c r="T291" s="149">
        <v>167.48</v>
      </c>
      <c r="U291" s="148">
        <f>ROUND(E291*T291,2)</f>
        <v>167.48</v>
      </c>
      <c r="V291" s="138"/>
      <c r="W291" s="138"/>
      <c r="X291" s="138"/>
      <c r="Y291" s="138"/>
      <c r="Z291" s="138"/>
      <c r="AA291" s="138"/>
      <c r="AB291" s="138"/>
      <c r="AC291" s="138"/>
      <c r="AD291" s="138"/>
      <c r="AE291" s="138" t="s">
        <v>167</v>
      </c>
      <c r="AF291" s="138"/>
      <c r="AG291" s="138"/>
      <c r="AH291" s="138"/>
      <c r="AI291" s="138"/>
      <c r="AJ291" s="138"/>
      <c r="AK291" s="138"/>
      <c r="AL291" s="138"/>
      <c r="AM291" s="138"/>
      <c r="AN291" s="138"/>
      <c r="AO291" s="138"/>
      <c r="AP291" s="138"/>
      <c r="AQ291" s="138"/>
      <c r="AR291" s="138"/>
      <c r="AS291" s="138"/>
      <c r="AT291" s="138"/>
      <c r="AU291" s="138"/>
      <c r="AV291" s="138"/>
      <c r="AW291" s="138"/>
      <c r="AX291" s="138"/>
      <c r="AY291" s="138"/>
      <c r="AZ291" s="138"/>
      <c r="BA291" s="138"/>
      <c r="BB291" s="138"/>
      <c r="BC291" s="138"/>
      <c r="BD291" s="138"/>
      <c r="BE291" s="138"/>
      <c r="BF291" s="138"/>
      <c r="BG291" s="138"/>
      <c r="BH291" s="138"/>
    </row>
    <row r="292" spans="1:60" ht="22.5" outlineLevel="1" x14ac:dyDescent="0.2">
      <c r="A292" s="139"/>
      <c r="B292" s="146"/>
      <c r="C292" s="176" t="s">
        <v>539</v>
      </c>
      <c r="D292" s="150"/>
      <c r="E292" s="154"/>
      <c r="F292" s="157"/>
      <c r="G292" s="157"/>
      <c r="H292" s="157"/>
      <c r="I292" s="157"/>
      <c r="J292" s="157"/>
      <c r="K292" s="157"/>
      <c r="L292" s="157"/>
      <c r="M292" s="157"/>
      <c r="N292" s="148"/>
      <c r="O292" s="148"/>
      <c r="P292" s="148"/>
      <c r="Q292" s="148"/>
      <c r="R292" s="148"/>
      <c r="S292" s="148"/>
      <c r="T292" s="149"/>
      <c r="U292" s="148"/>
      <c r="V292" s="138"/>
      <c r="W292" s="138"/>
      <c r="X292" s="138"/>
      <c r="Y292" s="138"/>
      <c r="Z292" s="138"/>
      <c r="AA292" s="138"/>
      <c r="AB292" s="138"/>
      <c r="AC292" s="138"/>
      <c r="AD292" s="138"/>
      <c r="AE292" s="138" t="s">
        <v>134</v>
      </c>
      <c r="AF292" s="138">
        <v>0</v>
      </c>
      <c r="AG292" s="138"/>
      <c r="AH292" s="138"/>
      <c r="AI292" s="138"/>
      <c r="AJ292" s="138"/>
      <c r="AK292" s="138"/>
      <c r="AL292" s="138"/>
      <c r="AM292" s="138"/>
      <c r="AN292" s="138"/>
      <c r="AO292" s="138"/>
      <c r="AP292" s="138"/>
      <c r="AQ292" s="138"/>
      <c r="AR292" s="138"/>
      <c r="AS292" s="138"/>
      <c r="AT292" s="138"/>
      <c r="AU292" s="138"/>
      <c r="AV292" s="138"/>
      <c r="AW292" s="138"/>
      <c r="AX292" s="138"/>
      <c r="AY292" s="138"/>
      <c r="AZ292" s="138"/>
      <c r="BA292" s="138"/>
      <c r="BB292" s="138"/>
      <c r="BC292" s="138"/>
      <c r="BD292" s="138"/>
      <c r="BE292" s="138"/>
      <c r="BF292" s="138"/>
      <c r="BG292" s="138"/>
      <c r="BH292" s="138"/>
    </row>
    <row r="293" spans="1:60" ht="22.5" outlineLevel="1" x14ac:dyDescent="0.2">
      <c r="A293" s="139">
        <v>122</v>
      </c>
      <c r="B293" s="146" t="s">
        <v>502</v>
      </c>
      <c r="C293" s="175" t="s">
        <v>503</v>
      </c>
      <c r="D293" s="148" t="s">
        <v>243</v>
      </c>
      <c r="E293" s="153">
        <v>3</v>
      </c>
      <c r="F293" s="156"/>
      <c r="G293" s="157">
        <f t="shared" ref="G293:G299" si="7">ROUND(E293*F293,2)</f>
        <v>0</v>
      </c>
      <c r="H293" s="156"/>
      <c r="I293" s="157">
        <f t="shared" ref="I293:I299" si="8">ROUND(E293*H293,2)</f>
        <v>0</v>
      </c>
      <c r="J293" s="156"/>
      <c r="K293" s="157">
        <f t="shared" ref="K293:K299" si="9">ROUND(E293*J293,2)</f>
        <v>0</v>
      </c>
      <c r="L293" s="157">
        <v>21</v>
      </c>
      <c r="M293" s="157">
        <f t="shared" ref="M293:M299" si="10">G293*(1+L293/100)</f>
        <v>0</v>
      </c>
      <c r="N293" s="148">
        <v>5.0000000000000001E-3</v>
      </c>
      <c r="O293" s="148">
        <f t="shared" ref="O293:O299" si="11">ROUND(E293*N293,5)</f>
        <v>1.4999999999999999E-2</v>
      </c>
      <c r="P293" s="148">
        <v>0</v>
      </c>
      <c r="Q293" s="148">
        <f t="shared" ref="Q293:Q299" si="12">ROUND(E293*P293,5)</f>
        <v>0</v>
      </c>
      <c r="R293" s="148"/>
      <c r="S293" s="148"/>
      <c r="T293" s="149">
        <v>0.55000000000000004</v>
      </c>
      <c r="U293" s="148">
        <f t="shared" ref="U293:U299" si="13">ROUND(E293*T293,2)</f>
        <v>1.65</v>
      </c>
      <c r="V293" s="138"/>
      <c r="W293" s="138"/>
      <c r="X293" s="138"/>
      <c r="Y293" s="138"/>
      <c r="Z293" s="138"/>
      <c r="AA293" s="138"/>
      <c r="AB293" s="138"/>
      <c r="AC293" s="138"/>
      <c r="AD293" s="138"/>
      <c r="AE293" s="138" t="s">
        <v>132</v>
      </c>
      <c r="AF293" s="138"/>
      <c r="AG293" s="138"/>
      <c r="AH293" s="138"/>
      <c r="AI293" s="138"/>
      <c r="AJ293" s="138"/>
      <c r="AK293" s="138"/>
      <c r="AL293" s="138"/>
      <c r="AM293" s="138"/>
      <c r="AN293" s="138"/>
      <c r="AO293" s="138"/>
      <c r="AP293" s="138"/>
      <c r="AQ293" s="138"/>
      <c r="AR293" s="138"/>
      <c r="AS293" s="138"/>
      <c r="AT293" s="138"/>
      <c r="AU293" s="138"/>
      <c r="AV293" s="138"/>
      <c r="AW293" s="138"/>
      <c r="AX293" s="138"/>
      <c r="AY293" s="138"/>
      <c r="AZ293" s="138"/>
      <c r="BA293" s="138"/>
      <c r="BB293" s="138"/>
      <c r="BC293" s="138"/>
      <c r="BD293" s="138"/>
      <c r="BE293" s="138"/>
      <c r="BF293" s="138"/>
      <c r="BG293" s="138"/>
      <c r="BH293" s="138"/>
    </row>
    <row r="294" spans="1:60" ht="22.5" outlineLevel="1" x14ac:dyDescent="0.2">
      <c r="A294" s="139">
        <v>123</v>
      </c>
      <c r="B294" s="146" t="s">
        <v>504</v>
      </c>
      <c r="C294" s="175" t="s">
        <v>505</v>
      </c>
      <c r="D294" s="148" t="s">
        <v>243</v>
      </c>
      <c r="E294" s="153">
        <v>2</v>
      </c>
      <c r="F294" s="156"/>
      <c r="G294" s="157">
        <f t="shared" si="7"/>
        <v>0</v>
      </c>
      <c r="H294" s="156"/>
      <c r="I294" s="157">
        <f t="shared" si="8"/>
        <v>0</v>
      </c>
      <c r="J294" s="156"/>
      <c r="K294" s="157">
        <f t="shared" si="9"/>
        <v>0</v>
      </c>
      <c r="L294" s="157">
        <v>21</v>
      </c>
      <c r="M294" s="157">
        <f t="shared" si="10"/>
        <v>0</v>
      </c>
      <c r="N294" s="148">
        <v>5.0000000000000001E-3</v>
      </c>
      <c r="O294" s="148">
        <f t="shared" si="11"/>
        <v>0.01</v>
      </c>
      <c r="P294" s="148">
        <v>0</v>
      </c>
      <c r="Q294" s="148">
        <f t="shared" si="12"/>
        <v>0</v>
      </c>
      <c r="R294" s="148"/>
      <c r="S294" s="148"/>
      <c r="T294" s="149">
        <v>0.55000000000000004</v>
      </c>
      <c r="U294" s="148">
        <f t="shared" si="13"/>
        <v>1.1000000000000001</v>
      </c>
      <c r="V294" s="138"/>
      <c r="W294" s="138"/>
      <c r="X294" s="138"/>
      <c r="Y294" s="138"/>
      <c r="Z294" s="138"/>
      <c r="AA294" s="138"/>
      <c r="AB294" s="138"/>
      <c r="AC294" s="138"/>
      <c r="AD294" s="138"/>
      <c r="AE294" s="138" t="s">
        <v>132</v>
      </c>
      <c r="AF294" s="138"/>
      <c r="AG294" s="138"/>
      <c r="AH294" s="138"/>
      <c r="AI294" s="138"/>
      <c r="AJ294" s="138"/>
      <c r="AK294" s="138"/>
      <c r="AL294" s="138"/>
      <c r="AM294" s="138"/>
      <c r="AN294" s="138"/>
      <c r="AO294" s="138"/>
      <c r="AP294" s="138"/>
      <c r="AQ294" s="138"/>
      <c r="AR294" s="138"/>
      <c r="AS294" s="138"/>
      <c r="AT294" s="138"/>
      <c r="AU294" s="138"/>
      <c r="AV294" s="138"/>
      <c r="AW294" s="138"/>
      <c r="AX294" s="138"/>
      <c r="AY294" s="138"/>
      <c r="AZ294" s="138"/>
      <c r="BA294" s="138"/>
      <c r="BB294" s="138"/>
      <c r="BC294" s="138"/>
      <c r="BD294" s="138"/>
      <c r="BE294" s="138"/>
      <c r="BF294" s="138"/>
      <c r="BG294" s="138"/>
      <c r="BH294" s="138"/>
    </row>
    <row r="295" spans="1:60" outlineLevel="1" x14ac:dyDescent="0.2">
      <c r="A295" s="139">
        <v>124</v>
      </c>
      <c r="B295" s="146" t="s">
        <v>506</v>
      </c>
      <c r="C295" s="175" t="s">
        <v>507</v>
      </c>
      <c r="D295" s="148" t="s">
        <v>243</v>
      </c>
      <c r="E295" s="153">
        <v>2</v>
      </c>
      <c r="F295" s="156"/>
      <c r="G295" s="157">
        <f t="shared" si="7"/>
        <v>0</v>
      </c>
      <c r="H295" s="156"/>
      <c r="I295" s="157">
        <f t="shared" si="8"/>
        <v>0</v>
      </c>
      <c r="J295" s="156"/>
      <c r="K295" s="157">
        <f t="shared" si="9"/>
        <v>0</v>
      </c>
      <c r="L295" s="157">
        <v>21</v>
      </c>
      <c r="M295" s="157">
        <f t="shared" si="10"/>
        <v>0</v>
      </c>
      <c r="N295" s="148">
        <v>0</v>
      </c>
      <c r="O295" s="148">
        <f t="shared" si="11"/>
        <v>0</v>
      </c>
      <c r="P295" s="148">
        <v>0</v>
      </c>
      <c r="Q295" s="148">
        <f t="shared" si="12"/>
        <v>0</v>
      </c>
      <c r="R295" s="148"/>
      <c r="S295" s="148"/>
      <c r="T295" s="149">
        <v>0.39</v>
      </c>
      <c r="U295" s="148">
        <f t="shared" si="13"/>
        <v>0.78</v>
      </c>
      <c r="V295" s="138"/>
      <c r="W295" s="138"/>
      <c r="X295" s="138"/>
      <c r="Y295" s="138"/>
      <c r="Z295" s="138"/>
      <c r="AA295" s="138"/>
      <c r="AB295" s="138"/>
      <c r="AC295" s="138"/>
      <c r="AD295" s="138"/>
      <c r="AE295" s="138" t="s">
        <v>132</v>
      </c>
      <c r="AF295" s="138"/>
      <c r="AG295" s="138"/>
      <c r="AH295" s="138"/>
      <c r="AI295" s="138"/>
      <c r="AJ295" s="138"/>
      <c r="AK295" s="138"/>
      <c r="AL295" s="138"/>
      <c r="AM295" s="138"/>
      <c r="AN295" s="138"/>
      <c r="AO295" s="138"/>
      <c r="AP295" s="138"/>
      <c r="AQ295" s="138"/>
      <c r="AR295" s="138"/>
      <c r="AS295" s="138"/>
      <c r="AT295" s="138"/>
      <c r="AU295" s="138"/>
      <c r="AV295" s="138"/>
      <c r="AW295" s="138"/>
      <c r="AX295" s="138"/>
      <c r="AY295" s="138"/>
      <c r="AZ295" s="138"/>
      <c r="BA295" s="138"/>
      <c r="BB295" s="138"/>
      <c r="BC295" s="138"/>
      <c r="BD295" s="138"/>
      <c r="BE295" s="138"/>
      <c r="BF295" s="138"/>
      <c r="BG295" s="138"/>
      <c r="BH295" s="138"/>
    </row>
    <row r="296" spans="1:60" ht="22.5" outlineLevel="1" x14ac:dyDescent="0.2">
      <c r="A296" s="139">
        <v>125</v>
      </c>
      <c r="B296" s="146" t="s">
        <v>508</v>
      </c>
      <c r="C296" s="175" t="s">
        <v>509</v>
      </c>
      <c r="D296" s="148" t="s">
        <v>243</v>
      </c>
      <c r="E296" s="153">
        <v>1</v>
      </c>
      <c r="F296" s="156"/>
      <c r="G296" s="157">
        <f t="shared" si="7"/>
        <v>0</v>
      </c>
      <c r="H296" s="156"/>
      <c r="I296" s="157">
        <f t="shared" si="8"/>
        <v>0</v>
      </c>
      <c r="J296" s="156"/>
      <c r="K296" s="157">
        <f t="shared" si="9"/>
        <v>0</v>
      </c>
      <c r="L296" s="157">
        <v>21</v>
      </c>
      <c r="M296" s="157">
        <f t="shared" si="10"/>
        <v>0</v>
      </c>
      <c r="N296" s="148">
        <v>0</v>
      </c>
      <c r="O296" s="148">
        <f t="shared" si="11"/>
        <v>0</v>
      </c>
      <c r="P296" s="148">
        <v>0</v>
      </c>
      <c r="Q296" s="148">
        <f t="shared" si="12"/>
        <v>0</v>
      </c>
      <c r="R296" s="148"/>
      <c r="S296" s="148"/>
      <c r="T296" s="149">
        <v>0.2</v>
      </c>
      <c r="U296" s="148">
        <f t="shared" si="13"/>
        <v>0.2</v>
      </c>
      <c r="V296" s="138"/>
      <c r="W296" s="138"/>
      <c r="X296" s="138"/>
      <c r="Y296" s="138"/>
      <c r="Z296" s="138"/>
      <c r="AA296" s="138"/>
      <c r="AB296" s="138"/>
      <c r="AC296" s="138"/>
      <c r="AD296" s="138"/>
      <c r="AE296" s="138" t="s">
        <v>132</v>
      </c>
      <c r="AF296" s="138"/>
      <c r="AG296" s="138"/>
      <c r="AH296" s="138"/>
      <c r="AI296" s="138"/>
      <c r="AJ296" s="138"/>
      <c r="AK296" s="138"/>
      <c r="AL296" s="138"/>
      <c r="AM296" s="138"/>
      <c r="AN296" s="138"/>
      <c r="AO296" s="138"/>
      <c r="AP296" s="138"/>
      <c r="AQ296" s="138"/>
      <c r="AR296" s="138"/>
      <c r="AS296" s="138"/>
      <c r="AT296" s="138"/>
      <c r="AU296" s="138"/>
      <c r="AV296" s="138"/>
      <c r="AW296" s="138"/>
      <c r="AX296" s="138"/>
      <c r="AY296" s="138"/>
      <c r="AZ296" s="138"/>
      <c r="BA296" s="138"/>
      <c r="BB296" s="138"/>
      <c r="BC296" s="138"/>
      <c r="BD296" s="138"/>
      <c r="BE296" s="138"/>
      <c r="BF296" s="138"/>
      <c r="BG296" s="138"/>
      <c r="BH296" s="138"/>
    </row>
    <row r="297" spans="1:60" ht="22.5" outlineLevel="1" x14ac:dyDescent="0.2">
      <c r="A297" s="139">
        <v>126</v>
      </c>
      <c r="B297" s="146" t="s">
        <v>510</v>
      </c>
      <c r="C297" s="175" t="s">
        <v>511</v>
      </c>
      <c r="D297" s="148" t="s">
        <v>243</v>
      </c>
      <c r="E297" s="153">
        <v>1</v>
      </c>
      <c r="F297" s="156"/>
      <c r="G297" s="157">
        <f t="shared" si="7"/>
        <v>0</v>
      </c>
      <c r="H297" s="156"/>
      <c r="I297" s="157">
        <f t="shared" si="8"/>
        <v>0</v>
      </c>
      <c r="J297" s="156"/>
      <c r="K297" s="157">
        <f t="shared" si="9"/>
        <v>0</v>
      </c>
      <c r="L297" s="157">
        <v>21</v>
      </c>
      <c r="M297" s="157">
        <f t="shared" si="10"/>
        <v>0</v>
      </c>
      <c r="N297" s="148">
        <v>0</v>
      </c>
      <c r="O297" s="148">
        <f t="shared" si="11"/>
        <v>0</v>
      </c>
      <c r="P297" s="148">
        <v>0</v>
      </c>
      <c r="Q297" s="148">
        <f t="shared" si="12"/>
        <v>0</v>
      </c>
      <c r="R297" s="148"/>
      <c r="S297" s="148"/>
      <c r="T297" s="149">
        <v>1.1385000000000001</v>
      </c>
      <c r="U297" s="148">
        <f t="shared" si="13"/>
        <v>1.1399999999999999</v>
      </c>
      <c r="V297" s="138"/>
      <c r="W297" s="138"/>
      <c r="X297" s="138"/>
      <c r="Y297" s="138"/>
      <c r="Z297" s="138"/>
      <c r="AA297" s="138"/>
      <c r="AB297" s="138"/>
      <c r="AC297" s="138"/>
      <c r="AD297" s="138"/>
      <c r="AE297" s="138" t="s">
        <v>132</v>
      </c>
      <c r="AF297" s="138"/>
      <c r="AG297" s="138"/>
      <c r="AH297" s="138"/>
      <c r="AI297" s="138"/>
      <c r="AJ297" s="138"/>
      <c r="AK297" s="138"/>
      <c r="AL297" s="138"/>
      <c r="AM297" s="138"/>
      <c r="AN297" s="138"/>
      <c r="AO297" s="138"/>
      <c r="AP297" s="138"/>
      <c r="AQ297" s="138"/>
      <c r="AR297" s="138"/>
      <c r="AS297" s="138"/>
      <c r="AT297" s="138"/>
      <c r="AU297" s="138"/>
      <c r="AV297" s="138"/>
      <c r="AW297" s="138"/>
      <c r="AX297" s="138"/>
      <c r="AY297" s="138"/>
      <c r="AZ297" s="138"/>
      <c r="BA297" s="138"/>
      <c r="BB297" s="138"/>
      <c r="BC297" s="138"/>
      <c r="BD297" s="138"/>
      <c r="BE297" s="138"/>
      <c r="BF297" s="138"/>
      <c r="BG297" s="138"/>
      <c r="BH297" s="138"/>
    </row>
    <row r="298" spans="1:60" ht="22.5" outlineLevel="1" x14ac:dyDescent="0.2">
      <c r="A298" s="139">
        <v>127</v>
      </c>
      <c r="B298" s="146" t="s">
        <v>512</v>
      </c>
      <c r="C298" s="175" t="s">
        <v>513</v>
      </c>
      <c r="D298" s="148" t="s">
        <v>243</v>
      </c>
      <c r="E298" s="153">
        <v>1</v>
      </c>
      <c r="F298" s="156"/>
      <c r="G298" s="157">
        <f t="shared" si="7"/>
        <v>0</v>
      </c>
      <c r="H298" s="156"/>
      <c r="I298" s="157">
        <f t="shared" si="8"/>
        <v>0</v>
      </c>
      <c r="J298" s="156"/>
      <c r="K298" s="157">
        <f t="shared" si="9"/>
        <v>0</v>
      </c>
      <c r="L298" s="157">
        <v>21</v>
      </c>
      <c r="M298" s="157">
        <f t="shared" si="10"/>
        <v>0</v>
      </c>
      <c r="N298" s="148">
        <v>1.4999999999999999E-4</v>
      </c>
      <c r="O298" s="148">
        <f t="shared" si="11"/>
        <v>1.4999999999999999E-4</v>
      </c>
      <c r="P298" s="148">
        <v>1.4999999999999999E-4</v>
      </c>
      <c r="Q298" s="148">
        <f t="shared" si="12"/>
        <v>1.4999999999999999E-4</v>
      </c>
      <c r="R298" s="148"/>
      <c r="S298" s="148"/>
      <c r="T298" s="149">
        <v>0.48</v>
      </c>
      <c r="U298" s="148">
        <f t="shared" si="13"/>
        <v>0.48</v>
      </c>
      <c r="V298" s="138"/>
      <c r="W298" s="138"/>
      <c r="X298" s="138"/>
      <c r="Y298" s="138"/>
      <c r="Z298" s="138"/>
      <c r="AA298" s="138"/>
      <c r="AB298" s="138"/>
      <c r="AC298" s="138"/>
      <c r="AD298" s="138"/>
      <c r="AE298" s="138" t="s">
        <v>132</v>
      </c>
      <c r="AF298" s="138"/>
      <c r="AG298" s="138"/>
      <c r="AH298" s="138"/>
      <c r="AI298" s="138"/>
      <c r="AJ298" s="138"/>
      <c r="AK298" s="138"/>
      <c r="AL298" s="138"/>
      <c r="AM298" s="138"/>
      <c r="AN298" s="138"/>
      <c r="AO298" s="138"/>
      <c r="AP298" s="138"/>
      <c r="AQ298" s="138"/>
      <c r="AR298" s="138"/>
      <c r="AS298" s="138"/>
      <c r="AT298" s="138"/>
      <c r="AU298" s="138"/>
      <c r="AV298" s="138"/>
      <c r="AW298" s="138"/>
      <c r="AX298" s="138"/>
      <c r="AY298" s="138"/>
      <c r="AZ298" s="138"/>
      <c r="BA298" s="138"/>
      <c r="BB298" s="138"/>
      <c r="BC298" s="138"/>
      <c r="BD298" s="138"/>
      <c r="BE298" s="138"/>
      <c r="BF298" s="138"/>
      <c r="BG298" s="138"/>
      <c r="BH298" s="138"/>
    </row>
    <row r="299" spans="1:60" ht="22.5" outlineLevel="1" x14ac:dyDescent="0.2">
      <c r="A299" s="139">
        <v>128</v>
      </c>
      <c r="B299" s="146" t="s">
        <v>514</v>
      </c>
      <c r="C299" s="175" t="s">
        <v>515</v>
      </c>
      <c r="D299" s="148" t="s">
        <v>166</v>
      </c>
      <c r="E299" s="153">
        <v>5</v>
      </c>
      <c r="F299" s="156"/>
      <c r="G299" s="157">
        <f t="shared" si="7"/>
        <v>0</v>
      </c>
      <c r="H299" s="156"/>
      <c r="I299" s="157">
        <f t="shared" si="8"/>
        <v>0</v>
      </c>
      <c r="J299" s="156"/>
      <c r="K299" s="157">
        <f t="shared" si="9"/>
        <v>0</v>
      </c>
      <c r="L299" s="157">
        <v>21</v>
      </c>
      <c r="M299" s="157">
        <f t="shared" si="10"/>
        <v>0</v>
      </c>
      <c r="N299" s="148">
        <v>1.6000000000000001E-4</v>
      </c>
      <c r="O299" s="148">
        <f t="shared" si="11"/>
        <v>8.0000000000000004E-4</v>
      </c>
      <c r="P299" s="148">
        <v>0</v>
      </c>
      <c r="Q299" s="148">
        <f t="shared" si="12"/>
        <v>0</v>
      </c>
      <c r="R299" s="148"/>
      <c r="S299" s="148"/>
      <c r="T299" s="149">
        <v>7.0000000000000007E-2</v>
      </c>
      <c r="U299" s="148">
        <f t="shared" si="13"/>
        <v>0.35</v>
      </c>
      <c r="V299" s="138"/>
      <c r="W299" s="138"/>
      <c r="X299" s="138"/>
      <c r="Y299" s="138"/>
      <c r="Z299" s="138"/>
      <c r="AA299" s="138"/>
      <c r="AB299" s="138"/>
      <c r="AC299" s="138"/>
      <c r="AD299" s="138"/>
      <c r="AE299" s="138" t="s">
        <v>132</v>
      </c>
      <c r="AF299" s="138"/>
      <c r="AG299" s="138"/>
      <c r="AH299" s="138"/>
      <c r="AI299" s="138"/>
      <c r="AJ299" s="138"/>
      <c r="AK299" s="138"/>
      <c r="AL299" s="138"/>
      <c r="AM299" s="138"/>
      <c r="AN299" s="138"/>
      <c r="AO299" s="138"/>
      <c r="AP299" s="138"/>
      <c r="AQ299" s="138"/>
      <c r="AR299" s="138"/>
      <c r="AS299" s="138"/>
      <c r="AT299" s="138"/>
      <c r="AU299" s="138"/>
      <c r="AV299" s="138"/>
      <c r="AW299" s="138"/>
      <c r="AX299" s="138"/>
      <c r="AY299" s="138"/>
      <c r="AZ299" s="138"/>
      <c r="BA299" s="138"/>
      <c r="BB299" s="138"/>
      <c r="BC299" s="138"/>
      <c r="BD299" s="138"/>
      <c r="BE299" s="138"/>
      <c r="BF299" s="138"/>
      <c r="BG299" s="138"/>
      <c r="BH299" s="138"/>
    </row>
    <row r="300" spans="1:60" x14ac:dyDescent="0.2">
      <c r="A300" s="140" t="s">
        <v>127</v>
      </c>
      <c r="B300" s="147" t="s">
        <v>100</v>
      </c>
      <c r="C300" s="177" t="s">
        <v>101</v>
      </c>
      <c r="D300" s="151"/>
      <c r="E300" s="155"/>
      <c r="F300" s="158"/>
      <c r="G300" s="158">
        <f>SUMIF(AE301:AE316,"&lt;&gt;NOR",G301:G316)</f>
        <v>0</v>
      </c>
      <c r="H300" s="158"/>
      <c r="I300" s="158">
        <f>SUM(I301:I316)</f>
        <v>0</v>
      </c>
      <c r="J300" s="158"/>
      <c r="K300" s="158">
        <f>SUM(K301:K316)</f>
        <v>0</v>
      </c>
      <c r="L300" s="158"/>
      <c r="M300" s="158">
        <f>SUM(M301:M316)</f>
        <v>0</v>
      </c>
      <c r="N300" s="151"/>
      <c r="O300" s="151">
        <f>SUM(O301:O316)</f>
        <v>0</v>
      </c>
      <c r="P300" s="151"/>
      <c r="Q300" s="151">
        <f>SUM(Q301:Q316)</f>
        <v>0</v>
      </c>
      <c r="R300" s="151"/>
      <c r="S300" s="151"/>
      <c r="T300" s="152"/>
      <c r="U300" s="151">
        <f>SUM(U301:U316)</f>
        <v>0</v>
      </c>
      <c r="AE300" t="s">
        <v>128</v>
      </c>
    </row>
    <row r="301" spans="1:60" outlineLevel="1" x14ac:dyDescent="0.2">
      <c r="A301" s="139">
        <v>129</v>
      </c>
      <c r="B301" s="146" t="s">
        <v>516</v>
      </c>
      <c r="C301" s="175" t="s">
        <v>517</v>
      </c>
      <c r="D301" s="148" t="s">
        <v>501</v>
      </c>
      <c r="E301" s="153">
        <v>1</v>
      </c>
      <c r="F301" s="156"/>
      <c r="G301" s="157">
        <f>ROUND(E301*F301,2)</f>
        <v>0</v>
      </c>
      <c r="H301" s="156"/>
      <c r="I301" s="157">
        <f>ROUND(E301*H301,2)</f>
        <v>0</v>
      </c>
      <c r="J301" s="156"/>
      <c r="K301" s="157">
        <f>ROUND(E301*J301,2)</f>
        <v>0</v>
      </c>
      <c r="L301" s="157">
        <v>21</v>
      </c>
      <c r="M301" s="157">
        <f>G301*(1+L301/100)</f>
        <v>0</v>
      </c>
      <c r="N301" s="148">
        <v>0</v>
      </c>
      <c r="O301" s="148">
        <f>ROUND(E301*N301,5)</f>
        <v>0</v>
      </c>
      <c r="P301" s="148">
        <v>0</v>
      </c>
      <c r="Q301" s="148">
        <f>ROUND(E301*P301,5)</f>
        <v>0</v>
      </c>
      <c r="R301" s="148"/>
      <c r="S301" s="148"/>
      <c r="T301" s="149">
        <v>0</v>
      </c>
      <c r="U301" s="148">
        <f>ROUND(E301*T301,2)</f>
        <v>0</v>
      </c>
      <c r="V301" s="138"/>
      <c r="W301" s="138"/>
      <c r="X301" s="138"/>
      <c r="Y301" s="138"/>
      <c r="Z301" s="138"/>
      <c r="AA301" s="138"/>
      <c r="AB301" s="138"/>
      <c r="AC301" s="138"/>
      <c r="AD301" s="138"/>
      <c r="AE301" s="138" t="s">
        <v>132</v>
      </c>
      <c r="AF301" s="138"/>
      <c r="AG301" s="138"/>
      <c r="AH301" s="138"/>
      <c r="AI301" s="138"/>
      <c r="AJ301" s="138"/>
      <c r="AK301" s="138"/>
      <c r="AL301" s="138"/>
      <c r="AM301" s="138"/>
      <c r="AN301" s="138"/>
      <c r="AO301" s="138"/>
      <c r="AP301" s="138"/>
      <c r="AQ301" s="138"/>
      <c r="AR301" s="138"/>
      <c r="AS301" s="138"/>
      <c r="AT301" s="138"/>
      <c r="AU301" s="138"/>
      <c r="AV301" s="138"/>
      <c r="AW301" s="138"/>
      <c r="AX301" s="138"/>
      <c r="AY301" s="138"/>
      <c r="AZ301" s="138"/>
      <c r="BA301" s="138"/>
      <c r="BB301" s="138"/>
      <c r="BC301" s="138"/>
      <c r="BD301" s="138"/>
      <c r="BE301" s="138"/>
      <c r="BF301" s="138"/>
      <c r="BG301" s="138"/>
      <c r="BH301" s="138"/>
    </row>
    <row r="302" spans="1:60" ht="45" outlineLevel="1" x14ac:dyDescent="0.2">
      <c r="A302" s="139"/>
      <c r="B302" s="146"/>
      <c r="C302" s="227" t="s">
        <v>534</v>
      </c>
      <c r="D302" s="228"/>
      <c r="E302" s="229"/>
      <c r="F302" s="230"/>
      <c r="G302" s="231"/>
      <c r="H302" s="157"/>
      <c r="I302" s="157"/>
      <c r="J302" s="157"/>
      <c r="K302" s="157"/>
      <c r="L302" s="157"/>
      <c r="M302" s="157"/>
      <c r="N302" s="148"/>
      <c r="O302" s="148"/>
      <c r="P302" s="148"/>
      <c r="Q302" s="148"/>
      <c r="R302" s="148"/>
      <c r="S302" s="148"/>
      <c r="T302" s="149"/>
      <c r="U302" s="148"/>
      <c r="V302" s="138"/>
      <c r="W302" s="138"/>
      <c r="X302" s="138"/>
      <c r="Y302" s="138"/>
      <c r="Z302" s="138"/>
      <c r="AA302" s="138"/>
      <c r="AB302" s="138"/>
      <c r="AC302" s="138"/>
      <c r="AD302" s="138"/>
      <c r="AE302" s="138" t="s">
        <v>206</v>
      </c>
      <c r="AF302" s="138"/>
      <c r="AG302" s="138"/>
      <c r="AH302" s="138"/>
      <c r="AI302" s="138"/>
      <c r="AJ302" s="138"/>
      <c r="AK302" s="138"/>
      <c r="AL302" s="138"/>
      <c r="AM302" s="138"/>
      <c r="AN302" s="138"/>
      <c r="AO302" s="138"/>
      <c r="AP302" s="138"/>
      <c r="AQ302" s="138"/>
      <c r="AR302" s="138"/>
      <c r="AS302" s="138"/>
      <c r="AT302" s="138"/>
      <c r="AU302" s="138"/>
      <c r="AV302" s="138"/>
      <c r="AW302" s="138"/>
      <c r="AX302" s="138"/>
      <c r="AY302" s="138"/>
      <c r="AZ302" s="138"/>
      <c r="BA302" s="141" t="str">
        <f>C302</f>
        <v>Náklady na vybudování, provoz a odstranění zařízení staveniště, včetně zřízení připojení na energie a zajištění měření jejich spotřeby, náklady na energie spotřebované v rámci provozu zařízení staveniště, náklady na zřízení sociálního zařízení, náklady na zajištění prostor pro konání kontrolních dnů, případně pro umožnění činností TDS, AD, koordinátora BOZP, SÚ.</v>
      </c>
      <c r="BB302" s="138"/>
      <c r="BC302" s="138"/>
      <c r="BD302" s="138"/>
      <c r="BE302" s="138"/>
      <c r="BF302" s="138"/>
      <c r="BG302" s="138"/>
      <c r="BH302" s="138"/>
    </row>
    <row r="303" spans="1:60" ht="56.25" outlineLevel="1" x14ac:dyDescent="0.2">
      <c r="A303" s="139"/>
      <c r="B303" s="146"/>
      <c r="C303" s="227" t="s">
        <v>535</v>
      </c>
      <c r="D303" s="228"/>
      <c r="E303" s="229"/>
      <c r="F303" s="230"/>
      <c r="G303" s="231"/>
      <c r="H303" s="157"/>
      <c r="I303" s="157"/>
      <c r="J303" s="157"/>
      <c r="K303" s="157"/>
      <c r="L303" s="157"/>
      <c r="M303" s="157"/>
      <c r="N303" s="148"/>
      <c r="O303" s="148"/>
      <c r="P303" s="148"/>
      <c r="Q303" s="148"/>
      <c r="R303" s="148"/>
      <c r="S303" s="148"/>
      <c r="T303" s="149"/>
      <c r="U303" s="148"/>
      <c r="V303" s="138"/>
      <c r="W303" s="138"/>
      <c r="X303" s="138"/>
      <c r="Y303" s="138"/>
      <c r="Z303" s="138"/>
      <c r="AA303" s="138"/>
      <c r="AB303" s="138"/>
      <c r="AC303" s="138"/>
      <c r="AD303" s="138"/>
      <c r="AE303" s="138" t="s">
        <v>206</v>
      </c>
      <c r="AF303" s="138"/>
      <c r="AG303" s="138"/>
      <c r="AH303" s="138"/>
      <c r="AI303" s="138"/>
      <c r="AJ303" s="138"/>
      <c r="AK303" s="138"/>
      <c r="AL303" s="138"/>
      <c r="AM303" s="138"/>
      <c r="AN303" s="138"/>
      <c r="AO303" s="138"/>
      <c r="AP303" s="138"/>
      <c r="AQ303" s="138"/>
      <c r="AR303" s="138"/>
      <c r="AS303" s="138"/>
      <c r="AT303" s="138"/>
      <c r="AU303" s="138"/>
      <c r="AV303" s="138"/>
      <c r="AW303" s="138"/>
      <c r="AX303" s="138"/>
      <c r="AY303" s="138"/>
      <c r="AZ303" s="138"/>
      <c r="BA303" s="141" t="str">
        <f>C303</f>
        <v>Zhotovitel zajistí na vlastní náklady veškerá potřebná povolení k užívání veřejných ploch, včetně záboru veřejného prostranství na náklady zhotovitele, bude-li toto stavba vyžadovat.  Zhotovitel zajistí na vlastní náklady zabezpečení provádění díla tak, aby v souvislosti s prováděním díla nedošlo ke zranění osob a škodám na majetku osob a subjektů užívajících objekty a pozemky dotčené stavbou, k poškození stávajících staveb, jejich součástí, zařízení a přilehlých nemovitostí.</v>
      </c>
      <c r="BB303" s="138"/>
      <c r="BC303" s="138"/>
      <c r="BD303" s="138"/>
      <c r="BE303" s="138"/>
      <c r="BF303" s="138"/>
      <c r="BG303" s="138"/>
      <c r="BH303" s="138"/>
    </row>
    <row r="304" spans="1:60" ht="22.5" outlineLevel="1" x14ac:dyDescent="0.2">
      <c r="A304" s="139"/>
      <c r="B304" s="146"/>
      <c r="C304" s="227" t="s">
        <v>518</v>
      </c>
      <c r="D304" s="228"/>
      <c r="E304" s="229"/>
      <c r="F304" s="230"/>
      <c r="G304" s="231"/>
      <c r="H304" s="157"/>
      <c r="I304" s="157"/>
      <c r="J304" s="157"/>
      <c r="K304" s="157"/>
      <c r="L304" s="157"/>
      <c r="M304" s="157"/>
      <c r="N304" s="148"/>
      <c r="O304" s="148"/>
      <c r="P304" s="148"/>
      <c r="Q304" s="148"/>
      <c r="R304" s="148"/>
      <c r="S304" s="148"/>
      <c r="T304" s="149"/>
      <c r="U304" s="148"/>
      <c r="V304" s="138"/>
      <c r="W304" s="138"/>
      <c r="X304" s="138"/>
      <c r="Y304" s="138"/>
      <c r="Z304" s="138"/>
      <c r="AA304" s="138"/>
      <c r="AB304" s="138"/>
      <c r="AC304" s="138"/>
      <c r="AD304" s="138"/>
      <c r="AE304" s="138" t="s">
        <v>206</v>
      </c>
      <c r="AF304" s="138"/>
      <c r="AG304" s="138"/>
      <c r="AH304" s="138"/>
      <c r="AI304" s="138"/>
      <c r="AJ304" s="138"/>
      <c r="AK304" s="138"/>
      <c r="AL304" s="138"/>
      <c r="AM304" s="138"/>
      <c r="AN304" s="138"/>
      <c r="AO304" s="138"/>
      <c r="AP304" s="138"/>
      <c r="AQ304" s="138"/>
      <c r="AR304" s="138"/>
      <c r="AS304" s="138"/>
      <c r="AT304" s="138"/>
      <c r="AU304" s="138"/>
      <c r="AV304" s="138"/>
      <c r="AW304" s="138"/>
      <c r="AX304" s="138"/>
      <c r="AY304" s="138"/>
      <c r="AZ304" s="138"/>
      <c r="BA304" s="141" t="str">
        <f>C304</f>
        <v>Položka rovněž zahrnuje náklady na úpravu povrchů po odstranění zařízení staveniště a úklid ploch, na kterých bylo zařízení staveniště provozováno.</v>
      </c>
      <c r="BB304" s="138"/>
      <c r="BC304" s="138"/>
      <c r="BD304" s="138"/>
      <c r="BE304" s="138"/>
      <c r="BF304" s="138"/>
      <c r="BG304" s="138"/>
      <c r="BH304" s="138"/>
    </row>
    <row r="305" spans="1:60" outlineLevel="1" x14ac:dyDescent="0.2">
      <c r="A305" s="139"/>
      <c r="B305" s="146"/>
      <c r="C305" s="176" t="s">
        <v>48</v>
      </c>
      <c r="D305" s="150"/>
      <c r="E305" s="154">
        <v>1</v>
      </c>
      <c r="F305" s="157"/>
      <c r="G305" s="157"/>
      <c r="H305" s="157"/>
      <c r="I305" s="157"/>
      <c r="J305" s="157"/>
      <c r="K305" s="157"/>
      <c r="L305" s="157"/>
      <c r="M305" s="157"/>
      <c r="N305" s="148"/>
      <c r="O305" s="148"/>
      <c r="P305" s="148"/>
      <c r="Q305" s="148"/>
      <c r="R305" s="148"/>
      <c r="S305" s="148"/>
      <c r="T305" s="149"/>
      <c r="U305" s="148"/>
      <c r="V305" s="138"/>
      <c r="W305" s="138"/>
      <c r="X305" s="138"/>
      <c r="Y305" s="138"/>
      <c r="Z305" s="138"/>
      <c r="AA305" s="138"/>
      <c r="AB305" s="138"/>
      <c r="AC305" s="138"/>
      <c r="AD305" s="138"/>
      <c r="AE305" s="138" t="s">
        <v>134</v>
      </c>
      <c r="AF305" s="138">
        <v>0</v>
      </c>
      <c r="AG305" s="138"/>
      <c r="AH305" s="138"/>
      <c r="AI305" s="138"/>
      <c r="AJ305" s="138"/>
      <c r="AK305" s="138"/>
      <c r="AL305" s="138"/>
      <c r="AM305" s="138"/>
      <c r="AN305" s="138"/>
      <c r="AO305" s="138"/>
      <c r="AP305" s="138"/>
      <c r="AQ305" s="138"/>
      <c r="AR305" s="138"/>
      <c r="AS305" s="138"/>
      <c r="AT305" s="138"/>
      <c r="AU305" s="138"/>
      <c r="AV305" s="138"/>
      <c r="AW305" s="138"/>
      <c r="AX305" s="138"/>
      <c r="AY305" s="138"/>
      <c r="AZ305" s="138"/>
      <c r="BA305" s="138"/>
      <c r="BB305" s="138"/>
      <c r="BC305" s="138"/>
      <c r="BD305" s="138"/>
      <c r="BE305" s="138"/>
      <c r="BF305" s="138"/>
      <c r="BG305" s="138"/>
      <c r="BH305" s="138"/>
    </row>
    <row r="306" spans="1:60" outlineLevel="1" x14ac:dyDescent="0.2">
      <c r="A306" s="139">
        <v>130</v>
      </c>
      <c r="B306" s="146" t="s">
        <v>516</v>
      </c>
      <c r="C306" s="175" t="s">
        <v>519</v>
      </c>
      <c r="D306" s="148" t="s">
        <v>501</v>
      </c>
      <c r="E306" s="153">
        <v>1</v>
      </c>
      <c r="F306" s="156"/>
      <c r="G306" s="157">
        <f>ROUND(E306*F306,2)</f>
        <v>0</v>
      </c>
      <c r="H306" s="156"/>
      <c r="I306" s="157">
        <f>ROUND(E306*H306,2)</f>
        <v>0</v>
      </c>
      <c r="J306" s="156"/>
      <c r="K306" s="157">
        <f>ROUND(E306*J306,2)</f>
        <v>0</v>
      </c>
      <c r="L306" s="157">
        <v>21</v>
      </c>
      <c r="M306" s="157">
        <f>G306*(1+L306/100)</f>
        <v>0</v>
      </c>
      <c r="N306" s="148">
        <v>0</v>
      </c>
      <c r="O306" s="148">
        <f>ROUND(E306*N306,5)</f>
        <v>0</v>
      </c>
      <c r="P306" s="148">
        <v>0</v>
      </c>
      <c r="Q306" s="148">
        <f>ROUND(E306*P306,5)</f>
        <v>0</v>
      </c>
      <c r="R306" s="148"/>
      <c r="S306" s="148"/>
      <c r="T306" s="149">
        <v>0</v>
      </c>
      <c r="U306" s="148">
        <f>ROUND(E306*T306,2)</f>
        <v>0</v>
      </c>
      <c r="V306" s="138"/>
      <c r="W306" s="138"/>
      <c r="X306" s="138"/>
      <c r="Y306" s="138"/>
      <c r="Z306" s="138"/>
      <c r="AA306" s="138"/>
      <c r="AB306" s="138"/>
      <c r="AC306" s="138"/>
      <c r="AD306" s="138"/>
      <c r="AE306" s="138" t="s">
        <v>132</v>
      </c>
      <c r="AF306" s="138"/>
      <c r="AG306" s="138"/>
      <c r="AH306" s="138"/>
      <c r="AI306" s="138"/>
      <c r="AJ306" s="138"/>
      <c r="AK306" s="138"/>
      <c r="AL306" s="138"/>
      <c r="AM306" s="138"/>
      <c r="AN306" s="138"/>
      <c r="AO306" s="138"/>
      <c r="AP306" s="138"/>
      <c r="AQ306" s="138"/>
      <c r="AR306" s="138"/>
      <c r="AS306" s="138"/>
      <c r="AT306" s="138"/>
      <c r="AU306" s="138"/>
      <c r="AV306" s="138"/>
      <c r="AW306" s="138"/>
      <c r="AX306" s="138"/>
      <c r="AY306" s="138"/>
      <c r="AZ306" s="138"/>
      <c r="BA306" s="138"/>
      <c r="BB306" s="138"/>
      <c r="BC306" s="138"/>
      <c r="BD306" s="138"/>
      <c r="BE306" s="138"/>
      <c r="BF306" s="138"/>
      <c r="BG306" s="138"/>
      <c r="BH306" s="138"/>
    </row>
    <row r="307" spans="1:60" ht="45" outlineLevel="1" x14ac:dyDescent="0.2">
      <c r="A307" s="139"/>
      <c r="B307" s="146"/>
      <c r="C307" s="227" t="s">
        <v>520</v>
      </c>
      <c r="D307" s="228"/>
      <c r="E307" s="229"/>
      <c r="F307" s="230"/>
      <c r="G307" s="231"/>
      <c r="H307" s="157"/>
      <c r="I307" s="157"/>
      <c r="J307" s="157"/>
      <c r="K307" s="157"/>
      <c r="L307" s="157"/>
      <c r="M307" s="157"/>
      <c r="N307" s="148"/>
      <c r="O307" s="148"/>
      <c r="P307" s="148"/>
      <c r="Q307" s="148"/>
      <c r="R307" s="148"/>
      <c r="S307" s="148"/>
      <c r="T307" s="149"/>
      <c r="U307" s="148"/>
      <c r="V307" s="138"/>
      <c r="W307" s="138"/>
      <c r="X307" s="138"/>
      <c r="Y307" s="138"/>
      <c r="Z307" s="138"/>
      <c r="AA307" s="138"/>
      <c r="AB307" s="138"/>
      <c r="AC307" s="138"/>
      <c r="AD307" s="138"/>
      <c r="AE307" s="138" t="s">
        <v>206</v>
      </c>
      <c r="AF307" s="138"/>
      <c r="AG307" s="138"/>
      <c r="AH307" s="138"/>
      <c r="AI307" s="138"/>
      <c r="AJ307" s="138"/>
      <c r="AK307" s="138"/>
      <c r="AL307" s="138"/>
      <c r="AM307" s="138"/>
      <c r="AN307" s="138"/>
      <c r="AO307" s="138"/>
      <c r="AP307" s="138"/>
      <c r="AQ307" s="138"/>
      <c r="AR307" s="138"/>
      <c r="AS307" s="138"/>
      <c r="AT307" s="138"/>
      <c r="AU307" s="138"/>
      <c r="AV307" s="138"/>
      <c r="AW307" s="138"/>
      <c r="AX307" s="138"/>
      <c r="AY307" s="138"/>
      <c r="AZ307" s="138"/>
      <c r="BA307" s="141" t="str">
        <f>C307</f>
        <v>Náklady vynaložené na ztížené podmínky při provádění prací tam, kde jsou stavební práce zcela nebo zčásti omezovány provozem jiných osob. Jde zejména o zvýšené náklady související s omezeným provozem v areálu objednatele nebo o náklady v důsledku nezbytného respektování stávající dopravy v okolí stavby ovlivňující stavební práce.</v>
      </c>
      <c r="BB307" s="138"/>
      <c r="BC307" s="138"/>
      <c r="BD307" s="138"/>
      <c r="BE307" s="138"/>
      <c r="BF307" s="138"/>
      <c r="BG307" s="138"/>
      <c r="BH307" s="138"/>
    </row>
    <row r="308" spans="1:60" ht="33.75" outlineLevel="1" x14ac:dyDescent="0.2">
      <c r="A308" s="139"/>
      <c r="B308" s="146"/>
      <c r="C308" s="227" t="s">
        <v>521</v>
      </c>
      <c r="D308" s="228"/>
      <c r="E308" s="229"/>
      <c r="F308" s="230"/>
      <c r="G308" s="231"/>
      <c r="H308" s="157"/>
      <c r="I308" s="157"/>
      <c r="J308" s="157"/>
      <c r="K308" s="157"/>
      <c r="L308" s="157"/>
      <c r="M308" s="157"/>
      <c r="N308" s="148"/>
      <c r="O308" s="148"/>
      <c r="P308" s="148"/>
      <c r="Q308" s="148"/>
      <c r="R308" s="148"/>
      <c r="S308" s="148"/>
      <c r="T308" s="149"/>
      <c r="U308" s="148"/>
      <c r="V308" s="138"/>
      <c r="W308" s="138"/>
      <c r="X308" s="138"/>
      <c r="Y308" s="138"/>
      <c r="Z308" s="138"/>
      <c r="AA308" s="138"/>
      <c r="AB308" s="138"/>
      <c r="AC308" s="138"/>
      <c r="AD308" s="138"/>
      <c r="AE308" s="138" t="s">
        <v>206</v>
      </c>
      <c r="AF308" s="138"/>
      <c r="AG308" s="138"/>
      <c r="AH308" s="138"/>
      <c r="AI308" s="138"/>
      <c r="AJ308" s="138"/>
      <c r="AK308" s="138"/>
      <c r="AL308" s="138"/>
      <c r="AM308" s="138"/>
      <c r="AN308" s="138"/>
      <c r="AO308" s="138"/>
      <c r="AP308" s="138"/>
      <c r="AQ308" s="138"/>
      <c r="AR308" s="138"/>
      <c r="AS308" s="138"/>
      <c r="AT308" s="138"/>
      <c r="AU308" s="138"/>
      <c r="AV308" s="138"/>
      <c r="AW308" s="138"/>
      <c r="AX308" s="138"/>
      <c r="AY308" s="138"/>
      <c r="AZ308" s="138"/>
      <c r="BA308" s="141" t="str">
        <f>C308</f>
        <v>Do této položky patří dále náklady na ztížené provádění stavebních prací v důsledku blízkosti školského zařízení (nutnost ochranných konstrukcí, ochranných zábradlí a hrazení, záchytných sítí mimo sítě na lešení, stříšek, apod.).</v>
      </c>
      <c r="BB308" s="138"/>
      <c r="BC308" s="138"/>
      <c r="BD308" s="138"/>
      <c r="BE308" s="138"/>
      <c r="BF308" s="138"/>
      <c r="BG308" s="138"/>
      <c r="BH308" s="138"/>
    </row>
    <row r="309" spans="1:60" outlineLevel="1" x14ac:dyDescent="0.2">
      <c r="A309" s="139">
        <v>131</v>
      </c>
      <c r="B309" s="146" t="s">
        <v>522</v>
      </c>
      <c r="C309" s="175" t="s">
        <v>523</v>
      </c>
      <c r="D309" s="148" t="s">
        <v>501</v>
      </c>
      <c r="E309" s="153">
        <v>1</v>
      </c>
      <c r="F309" s="156"/>
      <c r="G309" s="157">
        <f>ROUND(E309*F309,2)</f>
        <v>0</v>
      </c>
      <c r="H309" s="156"/>
      <c r="I309" s="157">
        <f>ROUND(E309*H309,2)</f>
        <v>0</v>
      </c>
      <c r="J309" s="156"/>
      <c r="K309" s="157">
        <f>ROUND(E309*J309,2)</f>
        <v>0</v>
      </c>
      <c r="L309" s="157">
        <v>21</v>
      </c>
      <c r="M309" s="157">
        <f>G309*(1+L309/100)</f>
        <v>0</v>
      </c>
      <c r="N309" s="148">
        <v>0</v>
      </c>
      <c r="O309" s="148">
        <f>ROUND(E309*N309,5)</f>
        <v>0</v>
      </c>
      <c r="P309" s="148">
        <v>0</v>
      </c>
      <c r="Q309" s="148">
        <f>ROUND(E309*P309,5)</f>
        <v>0</v>
      </c>
      <c r="R309" s="148"/>
      <c r="S309" s="148"/>
      <c r="T309" s="149">
        <v>0</v>
      </c>
      <c r="U309" s="148">
        <f>ROUND(E309*T309,2)</f>
        <v>0</v>
      </c>
      <c r="V309" s="138"/>
      <c r="W309" s="138"/>
      <c r="X309" s="138"/>
      <c r="Y309" s="138"/>
      <c r="Z309" s="138"/>
      <c r="AA309" s="138"/>
      <c r="AB309" s="138"/>
      <c r="AC309" s="138"/>
      <c r="AD309" s="138"/>
      <c r="AE309" s="138" t="s">
        <v>132</v>
      </c>
      <c r="AF309" s="138"/>
      <c r="AG309" s="138"/>
      <c r="AH309" s="138"/>
      <c r="AI309" s="138"/>
      <c r="AJ309" s="138"/>
      <c r="AK309" s="138"/>
      <c r="AL309" s="138"/>
      <c r="AM309" s="138"/>
      <c r="AN309" s="138"/>
      <c r="AO309" s="138"/>
      <c r="AP309" s="138"/>
      <c r="AQ309" s="138"/>
      <c r="AR309" s="138"/>
      <c r="AS309" s="138"/>
      <c r="AT309" s="138"/>
      <c r="AU309" s="138"/>
      <c r="AV309" s="138"/>
      <c r="AW309" s="138"/>
      <c r="AX309" s="138"/>
      <c r="AY309" s="138"/>
      <c r="AZ309" s="138"/>
      <c r="BA309" s="138"/>
      <c r="BB309" s="138"/>
      <c r="BC309" s="138"/>
      <c r="BD309" s="138"/>
      <c r="BE309" s="138"/>
      <c r="BF309" s="138"/>
      <c r="BG309" s="138"/>
      <c r="BH309" s="138"/>
    </row>
    <row r="310" spans="1:60" ht="22.5" outlineLevel="1" x14ac:dyDescent="0.2">
      <c r="A310" s="139"/>
      <c r="B310" s="146"/>
      <c r="C310" s="227" t="s">
        <v>524</v>
      </c>
      <c r="D310" s="228"/>
      <c r="E310" s="229"/>
      <c r="F310" s="230"/>
      <c r="G310" s="231"/>
      <c r="H310" s="157"/>
      <c r="I310" s="157"/>
      <c r="J310" s="157"/>
      <c r="K310" s="157"/>
      <c r="L310" s="157"/>
      <c r="M310" s="157"/>
      <c r="N310" s="148"/>
      <c r="O310" s="148"/>
      <c r="P310" s="148"/>
      <c r="Q310" s="148"/>
      <c r="R310" s="148"/>
      <c r="S310" s="148"/>
      <c r="T310" s="149"/>
      <c r="U310" s="148"/>
      <c r="V310" s="138"/>
      <c r="W310" s="138"/>
      <c r="X310" s="138"/>
      <c r="Y310" s="138"/>
      <c r="Z310" s="138"/>
      <c r="AA310" s="138"/>
      <c r="AB310" s="138"/>
      <c r="AC310" s="138"/>
      <c r="AD310" s="138"/>
      <c r="AE310" s="138" t="s">
        <v>206</v>
      </c>
      <c r="AF310" s="138"/>
      <c r="AG310" s="138"/>
      <c r="AH310" s="138"/>
      <c r="AI310" s="138"/>
      <c r="AJ310" s="138"/>
      <c r="AK310" s="138"/>
      <c r="AL310" s="138"/>
      <c r="AM310" s="138"/>
      <c r="AN310" s="138"/>
      <c r="AO310" s="138"/>
      <c r="AP310" s="138"/>
      <c r="AQ310" s="138"/>
      <c r="AR310" s="138"/>
      <c r="AS310" s="138"/>
      <c r="AT310" s="138"/>
      <c r="AU310" s="138"/>
      <c r="AV310" s="138"/>
      <c r="AW310" s="138"/>
      <c r="AX310" s="138"/>
      <c r="AY310" s="138"/>
      <c r="AZ310" s="138"/>
      <c r="BA310" s="141" t="str">
        <f>C310</f>
        <v>Detekce a vytýčení známých a předpokládaných vnitřních a v případě nutnosti i vnějších povrchových a podpovrchových vedení a rozvodů inženýrských sítí v místě stavby před jejím započetím.</v>
      </c>
      <c r="BB310" s="138"/>
      <c r="BC310" s="138"/>
      <c r="BD310" s="138"/>
      <c r="BE310" s="138"/>
      <c r="BF310" s="138"/>
      <c r="BG310" s="138"/>
      <c r="BH310" s="138"/>
    </row>
    <row r="311" spans="1:60" outlineLevel="1" x14ac:dyDescent="0.2">
      <c r="A311" s="139">
        <v>132</v>
      </c>
      <c r="B311" s="146" t="s">
        <v>525</v>
      </c>
      <c r="C311" s="175" t="s">
        <v>526</v>
      </c>
      <c r="D311" s="148" t="s">
        <v>501</v>
      </c>
      <c r="E311" s="153">
        <v>1</v>
      </c>
      <c r="F311" s="156"/>
      <c r="G311" s="157">
        <f>ROUND(E311*F311,2)</f>
        <v>0</v>
      </c>
      <c r="H311" s="156"/>
      <c r="I311" s="157">
        <f>ROUND(E311*H311,2)</f>
        <v>0</v>
      </c>
      <c r="J311" s="156"/>
      <c r="K311" s="157">
        <f>ROUND(E311*J311,2)</f>
        <v>0</v>
      </c>
      <c r="L311" s="157">
        <v>21</v>
      </c>
      <c r="M311" s="157">
        <f>G311*(1+L311/100)</f>
        <v>0</v>
      </c>
      <c r="N311" s="148">
        <v>0</v>
      </c>
      <c r="O311" s="148">
        <f>ROUND(E311*N311,5)</f>
        <v>0</v>
      </c>
      <c r="P311" s="148">
        <v>0</v>
      </c>
      <c r="Q311" s="148">
        <f>ROUND(E311*P311,5)</f>
        <v>0</v>
      </c>
      <c r="R311" s="148"/>
      <c r="S311" s="148"/>
      <c r="T311" s="149">
        <v>0</v>
      </c>
      <c r="U311" s="148">
        <f>ROUND(E311*T311,2)</f>
        <v>0</v>
      </c>
      <c r="V311" s="138"/>
      <c r="W311" s="138"/>
      <c r="X311" s="138"/>
      <c r="Y311" s="138"/>
      <c r="Z311" s="138"/>
      <c r="AA311" s="138"/>
      <c r="AB311" s="138"/>
      <c r="AC311" s="138"/>
      <c r="AD311" s="138"/>
      <c r="AE311" s="138" t="s">
        <v>132</v>
      </c>
      <c r="AF311" s="138"/>
      <c r="AG311" s="138"/>
      <c r="AH311" s="138"/>
      <c r="AI311" s="138"/>
      <c r="AJ311" s="138"/>
      <c r="AK311" s="138"/>
      <c r="AL311" s="138"/>
      <c r="AM311" s="138"/>
      <c r="AN311" s="138"/>
      <c r="AO311" s="138"/>
      <c r="AP311" s="138"/>
      <c r="AQ311" s="138"/>
      <c r="AR311" s="138"/>
      <c r="AS311" s="138"/>
      <c r="AT311" s="138"/>
      <c r="AU311" s="138"/>
      <c r="AV311" s="138"/>
      <c r="AW311" s="138"/>
      <c r="AX311" s="138"/>
      <c r="AY311" s="138"/>
      <c r="AZ311" s="138"/>
      <c r="BA311" s="138"/>
      <c r="BB311" s="138"/>
      <c r="BC311" s="138"/>
      <c r="BD311" s="138"/>
      <c r="BE311" s="138"/>
      <c r="BF311" s="138"/>
      <c r="BG311" s="138"/>
      <c r="BH311" s="138"/>
    </row>
    <row r="312" spans="1:60" ht="45" outlineLevel="1" x14ac:dyDescent="0.2">
      <c r="A312" s="139"/>
      <c r="B312" s="146"/>
      <c r="C312" s="227" t="s">
        <v>527</v>
      </c>
      <c r="D312" s="228"/>
      <c r="E312" s="229"/>
      <c r="F312" s="230"/>
      <c r="G312" s="231"/>
      <c r="H312" s="157"/>
      <c r="I312" s="157"/>
      <c r="J312" s="157"/>
      <c r="K312" s="157"/>
      <c r="L312" s="157"/>
      <c r="M312" s="157"/>
      <c r="N312" s="148"/>
      <c r="O312" s="148"/>
      <c r="P312" s="148"/>
      <c r="Q312" s="148"/>
      <c r="R312" s="148"/>
      <c r="S312" s="148"/>
      <c r="T312" s="149"/>
      <c r="U312" s="148"/>
      <c r="V312" s="138"/>
      <c r="W312" s="138"/>
      <c r="X312" s="138"/>
      <c r="Y312" s="138"/>
      <c r="Z312" s="138"/>
      <c r="AA312" s="138"/>
      <c r="AB312" s="138"/>
      <c r="AC312" s="138"/>
      <c r="AD312" s="138"/>
      <c r="AE312" s="138" t="s">
        <v>206</v>
      </c>
      <c r="AF312" s="138"/>
      <c r="AG312" s="138"/>
      <c r="AH312" s="138"/>
      <c r="AI312" s="138"/>
      <c r="AJ312" s="138"/>
      <c r="AK312" s="138"/>
      <c r="AL312" s="138"/>
      <c r="AM312" s="138"/>
      <c r="AN312" s="138"/>
      <c r="AO312" s="138"/>
      <c r="AP312" s="138"/>
      <c r="AQ312" s="138"/>
      <c r="AR312" s="138"/>
      <c r="AS312" s="138"/>
      <c r="AT312" s="138"/>
      <c r="AU312" s="138"/>
      <c r="AV312" s="138"/>
      <c r="AW312" s="138"/>
      <c r="AX312" s="138"/>
      <c r="AY312" s="138"/>
      <c r="AZ312" s="138"/>
      <c r="BA312" s="141" t="str">
        <f>C312</f>
        <v>Zpracování a kompletace projektové dokumentace skutečného provedení stavby se zakreslením změn 3 x v tištěné podobě 1 x v digitální podobě na CD nosiči, ve formátu vektorové CAD grafiky DGN (BENTLEY MicroStation), DWG (AutoCAD Graphics Autodesk) a/nebo DXF (Data eXchange File). Textové části je možno vytvářet ve formátech RTF (Rich Text File) nebo DOC Microsoft Word).</v>
      </c>
      <c r="BB312" s="138"/>
      <c r="BC312" s="138"/>
      <c r="BD312" s="138"/>
      <c r="BE312" s="138"/>
      <c r="BF312" s="138"/>
      <c r="BG312" s="138"/>
      <c r="BH312" s="138"/>
    </row>
    <row r="313" spans="1:60" outlineLevel="1" x14ac:dyDescent="0.2">
      <c r="A313" s="139">
        <v>133</v>
      </c>
      <c r="B313" s="146" t="s">
        <v>528</v>
      </c>
      <c r="C313" s="175" t="s">
        <v>529</v>
      </c>
      <c r="D313" s="148" t="s">
        <v>501</v>
      </c>
      <c r="E313" s="153">
        <v>1</v>
      </c>
      <c r="F313" s="156"/>
      <c r="G313" s="157">
        <f>ROUND(E313*F313,2)</f>
        <v>0</v>
      </c>
      <c r="H313" s="156"/>
      <c r="I313" s="157">
        <f>ROUND(E313*H313,2)</f>
        <v>0</v>
      </c>
      <c r="J313" s="156"/>
      <c r="K313" s="157">
        <f>ROUND(E313*J313,2)</f>
        <v>0</v>
      </c>
      <c r="L313" s="157">
        <v>21</v>
      </c>
      <c r="M313" s="157">
        <f>G313*(1+L313/100)</f>
        <v>0</v>
      </c>
      <c r="N313" s="148">
        <v>0</v>
      </c>
      <c r="O313" s="148">
        <f>ROUND(E313*N313,5)</f>
        <v>0</v>
      </c>
      <c r="P313" s="148">
        <v>0</v>
      </c>
      <c r="Q313" s="148">
        <f>ROUND(E313*P313,5)</f>
        <v>0</v>
      </c>
      <c r="R313" s="148"/>
      <c r="S313" s="148"/>
      <c r="T313" s="149">
        <v>0</v>
      </c>
      <c r="U313" s="148">
        <f>ROUND(E313*T313,2)</f>
        <v>0</v>
      </c>
      <c r="V313" s="138"/>
      <c r="W313" s="138"/>
      <c r="X313" s="138"/>
      <c r="Y313" s="138"/>
      <c r="Z313" s="138"/>
      <c r="AA313" s="138"/>
      <c r="AB313" s="138"/>
      <c r="AC313" s="138"/>
      <c r="AD313" s="138"/>
      <c r="AE313" s="138" t="s">
        <v>132</v>
      </c>
      <c r="AF313" s="138"/>
      <c r="AG313" s="138"/>
      <c r="AH313" s="138"/>
      <c r="AI313" s="138"/>
      <c r="AJ313" s="138"/>
      <c r="AK313" s="138"/>
      <c r="AL313" s="138"/>
      <c r="AM313" s="138"/>
      <c r="AN313" s="138"/>
      <c r="AO313" s="138"/>
      <c r="AP313" s="138"/>
      <c r="AQ313" s="138"/>
      <c r="AR313" s="138"/>
      <c r="AS313" s="138"/>
      <c r="AT313" s="138"/>
      <c r="AU313" s="138"/>
      <c r="AV313" s="138"/>
      <c r="AW313" s="138"/>
      <c r="AX313" s="138"/>
      <c r="AY313" s="138"/>
      <c r="AZ313" s="138"/>
      <c r="BA313" s="138"/>
      <c r="BB313" s="138"/>
      <c r="BC313" s="138"/>
      <c r="BD313" s="138"/>
      <c r="BE313" s="138"/>
      <c r="BF313" s="138"/>
      <c r="BG313" s="138"/>
      <c r="BH313" s="138"/>
    </row>
    <row r="314" spans="1:60" ht="22.5" outlineLevel="1" x14ac:dyDescent="0.2">
      <c r="A314" s="139"/>
      <c r="B314" s="146"/>
      <c r="C314" s="227" t="s">
        <v>530</v>
      </c>
      <c r="D314" s="228"/>
      <c r="E314" s="229"/>
      <c r="F314" s="230"/>
      <c r="G314" s="231"/>
      <c r="H314" s="157"/>
      <c r="I314" s="157"/>
      <c r="J314" s="157"/>
      <c r="K314" s="157"/>
      <c r="L314" s="157"/>
      <c r="M314" s="157"/>
      <c r="N314" s="148"/>
      <c r="O314" s="148"/>
      <c r="P314" s="148"/>
      <c r="Q314" s="148"/>
      <c r="R314" s="148"/>
      <c r="S314" s="148"/>
      <c r="T314" s="149"/>
      <c r="U314" s="148"/>
      <c r="V314" s="138"/>
      <c r="W314" s="138"/>
      <c r="X314" s="138"/>
      <c r="Y314" s="138"/>
      <c r="Z314" s="138"/>
      <c r="AA314" s="138"/>
      <c r="AB314" s="138"/>
      <c r="AC314" s="138"/>
      <c r="AD314" s="138"/>
      <c r="AE314" s="138" t="s">
        <v>206</v>
      </c>
      <c r="AF314" s="138"/>
      <c r="AG314" s="138"/>
      <c r="AH314" s="138"/>
      <c r="AI314" s="138"/>
      <c r="AJ314" s="138"/>
      <c r="AK314" s="138"/>
      <c r="AL314" s="138"/>
      <c r="AM314" s="138"/>
      <c r="AN314" s="138"/>
      <c r="AO314" s="138"/>
      <c r="AP314" s="138"/>
      <c r="AQ314" s="138"/>
      <c r="AR314" s="138"/>
      <c r="AS314" s="138"/>
      <c r="AT314" s="138"/>
      <c r="AU314" s="138"/>
      <c r="AV314" s="138"/>
      <c r="AW314" s="138"/>
      <c r="AX314" s="138"/>
      <c r="AY314" s="138"/>
      <c r="AZ314" s="138"/>
      <c r="BA314" s="141" t="str">
        <f>C314</f>
        <v>Náklady na vyhotovení podrobného časového harmonogramu prací v termínu do 10 dnů po předání staveniště.</v>
      </c>
      <c r="BB314" s="138"/>
      <c r="BC314" s="138"/>
      <c r="BD314" s="138"/>
      <c r="BE314" s="138"/>
      <c r="BF314" s="138"/>
      <c r="BG314" s="138"/>
      <c r="BH314" s="138"/>
    </row>
    <row r="315" spans="1:60" outlineLevel="1" x14ac:dyDescent="0.2">
      <c r="A315" s="139">
        <v>134</v>
      </c>
      <c r="B315" s="146" t="s">
        <v>531</v>
      </c>
      <c r="C315" s="175" t="s">
        <v>532</v>
      </c>
      <c r="D315" s="148" t="s">
        <v>501</v>
      </c>
      <c r="E315" s="153">
        <v>1</v>
      </c>
      <c r="F315" s="156"/>
      <c r="G315" s="157">
        <f>ROUND(E315*F315,2)</f>
        <v>0</v>
      </c>
      <c r="H315" s="156"/>
      <c r="I315" s="157">
        <f>ROUND(E315*H315,2)</f>
        <v>0</v>
      </c>
      <c r="J315" s="156"/>
      <c r="K315" s="157">
        <f>ROUND(E315*J315,2)</f>
        <v>0</v>
      </c>
      <c r="L315" s="157">
        <v>21</v>
      </c>
      <c r="M315" s="157">
        <f>G315*(1+L315/100)</f>
        <v>0</v>
      </c>
      <c r="N315" s="148">
        <v>0</v>
      </c>
      <c r="O315" s="148">
        <f>ROUND(E315*N315,5)</f>
        <v>0</v>
      </c>
      <c r="P315" s="148">
        <v>0</v>
      </c>
      <c r="Q315" s="148">
        <f>ROUND(E315*P315,5)</f>
        <v>0</v>
      </c>
      <c r="R315" s="148"/>
      <c r="S315" s="148"/>
      <c r="T315" s="149">
        <v>0</v>
      </c>
      <c r="U315" s="148">
        <f>ROUND(E315*T315,2)</f>
        <v>0</v>
      </c>
      <c r="V315" s="138"/>
      <c r="W315" s="138"/>
      <c r="X315" s="138"/>
      <c r="Y315" s="138"/>
      <c r="Z315" s="138"/>
      <c r="AA315" s="138"/>
      <c r="AB315" s="138"/>
      <c r="AC315" s="138"/>
      <c r="AD315" s="138"/>
      <c r="AE315" s="138" t="s">
        <v>132</v>
      </c>
      <c r="AF315" s="138"/>
      <c r="AG315" s="138"/>
      <c r="AH315" s="138"/>
      <c r="AI315" s="138"/>
      <c r="AJ315" s="138"/>
      <c r="AK315" s="138"/>
      <c r="AL315" s="138"/>
      <c r="AM315" s="138"/>
      <c r="AN315" s="138"/>
      <c r="AO315" s="138"/>
      <c r="AP315" s="138"/>
      <c r="AQ315" s="138"/>
      <c r="AR315" s="138"/>
      <c r="AS315" s="138"/>
      <c r="AT315" s="138"/>
      <c r="AU315" s="138"/>
      <c r="AV315" s="138"/>
      <c r="AW315" s="138"/>
      <c r="AX315" s="138"/>
      <c r="AY315" s="138"/>
      <c r="AZ315" s="138"/>
      <c r="BA315" s="138"/>
      <c r="BB315" s="138"/>
      <c r="BC315" s="138"/>
      <c r="BD315" s="138"/>
      <c r="BE315" s="138"/>
      <c r="BF315" s="138"/>
      <c r="BG315" s="138"/>
      <c r="BH315" s="138"/>
    </row>
    <row r="316" spans="1:60" ht="33.75" outlineLevel="1" x14ac:dyDescent="0.2">
      <c r="A316" s="166"/>
      <c r="B316" s="167"/>
      <c r="C316" s="220" t="s">
        <v>533</v>
      </c>
      <c r="D316" s="221"/>
      <c r="E316" s="222"/>
      <c r="F316" s="223"/>
      <c r="G316" s="224"/>
      <c r="H316" s="168"/>
      <c r="I316" s="168"/>
      <c r="J316" s="168"/>
      <c r="K316" s="168"/>
      <c r="L316" s="168"/>
      <c r="M316" s="168"/>
      <c r="N316" s="169"/>
      <c r="O316" s="169"/>
      <c r="P316" s="169"/>
      <c r="Q316" s="169"/>
      <c r="R316" s="169"/>
      <c r="S316" s="169"/>
      <c r="T316" s="170"/>
      <c r="U316" s="169"/>
      <c r="V316" s="138"/>
      <c r="W316" s="138"/>
      <c r="X316" s="138"/>
      <c r="Y316" s="138"/>
      <c r="Z316" s="138"/>
      <c r="AA316" s="138"/>
      <c r="AB316" s="138"/>
      <c r="AC316" s="138"/>
      <c r="AD316" s="138"/>
      <c r="AE316" s="138" t="s">
        <v>206</v>
      </c>
      <c r="AF316" s="138"/>
      <c r="AG316" s="138"/>
      <c r="AH316" s="138"/>
      <c r="AI316" s="138"/>
      <c r="AJ316" s="138"/>
      <c r="AK316" s="138"/>
      <c r="AL316" s="138"/>
      <c r="AM316" s="138"/>
      <c r="AN316" s="138"/>
      <c r="AO316" s="138"/>
      <c r="AP316" s="138"/>
      <c r="AQ316" s="138"/>
      <c r="AR316" s="138"/>
      <c r="AS316" s="138"/>
      <c r="AT316" s="138"/>
      <c r="AU316" s="138"/>
      <c r="AV316" s="138"/>
      <c r="AW316" s="138"/>
      <c r="AX316" s="138"/>
      <c r="AY316" s="138"/>
      <c r="AZ316" s="138"/>
      <c r="BA316" s="141" t="str">
        <f>C316</f>
        <v>Kompletace atestů, certifikátů, revizních zpráv a ostatních dokladů potřebných k předání, příp. ke kolaudaci stavby 3 x v tištěné formě, 1 x v digitální formě na CD nosiči, v obecně dostupných formátech.</v>
      </c>
      <c r="BB316" s="138"/>
      <c r="BC316" s="138"/>
      <c r="BD316" s="138"/>
      <c r="BE316" s="138"/>
      <c r="BF316" s="138"/>
      <c r="BG316" s="138"/>
      <c r="BH316" s="138"/>
    </row>
    <row r="317" spans="1:60" x14ac:dyDescent="0.2">
      <c r="A317" s="6"/>
      <c r="B317" s="7" t="s">
        <v>198</v>
      </c>
      <c r="C317" s="178" t="s">
        <v>198</v>
      </c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AC317">
        <v>15</v>
      </c>
      <c r="AD317">
        <v>21</v>
      </c>
    </row>
    <row r="318" spans="1:60" x14ac:dyDescent="0.2">
      <c r="A318" s="171"/>
      <c r="B318" s="172">
        <v>26</v>
      </c>
      <c r="C318" s="179" t="s">
        <v>198</v>
      </c>
      <c r="D318" s="173"/>
      <c r="E318" s="173"/>
      <c r="F318" s="173"/>
      <c r="G318" s="174">
        <f>G8+G31+G34+G40+G43+G52+G90+G93+G114+G120+G123+G146+G162+G168+G172+G179+G187+G206+G212+G255+G264+G267+G275+G281+G286+G290+G300</f>
        <v>0</v>
      </c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AC318">
        <f>SUMIF(L7:L316,AC317,G7:G316)</f>
        <v>0</v>
      </c>
      <c r="AD318">
        <f>SUMIF(L7:L316,AD317,G7:G316)</f>
        <v>0</v>
      </c>
      <c r="AE318" t="s">
        <v>536</v>
      </c>
    </row>
    <row r="319" spans="1:60" x14ac:dyDescent="0.2">
      <c r="A319" s="6"/>
      <c r="B319" s="7" t="s">
        <v>198</v>
      </c>
      <c r="C319" s="178" t="s">
        <v>198</v>
      </c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</row>
    <row r="320" spans="1:60" x14ac:dyDescent="0.2">
      <c r="A320" s="6"/>
      <c r="B320" s="7" t="s">
        <v>198</v>
      </c>
      <c r="C320" s="178" t="s">
        <v>198</v>
      </c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</row>
    <row r="321" spans="1:31" x14ac:dyDescent="0.2">
      <c r="A321" s="225">
        <v>33</v>
      </c>
      <c r="B321" s="225"/>
      <c r="C321" s="22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</row>
    <row r="322" spans="1:31" x14ac:dyDescent="0.2">
      <c r="A322" s="208"/>
      <c r="B322" s="209"/>
      <c r="C322" s="210"/>
      <c r="D322" s="209"/>
      <c r="E322" s="209"/>
      <c r="F322" s="209"/>
      <c r="G322" s="211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AE322" t="s">
        <v>537</v>
      </c>
    </row>
    <row r="323" spans="1:31" x14ac:dyDescent="0.2">
      <c r="A323" s="212"/>
      <c r="B323" s="213"/>
      <c r="C323" s="214"/>
      <c r="D323" s="213"/>
      <c r="E323" s="213"/>
      <c r="F323" s="213"/>
      <c r="G323" s="215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</row>
    <row r="324" spans="1:31" x14ac:dyDescent="0.2">
      <c r="A324" s="212"/>
      <c r="B324" s="213"/>
      <c r="C324" s="214"/>
      <c r="D324" s="213"/>
      <c r="E324" s="213"/>
      <c r="F324" s="213"/>
      <c r="G324" s="215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</row>
    <row r="325" spans="1:31" x14ac:dyDescent="0.2">
      <c r="A325" s="212"/>
      <c r="B325" s="213"/>
      <c r="C325" s="214"/>
      <c r="D325" s="213"/>
      <c r="E325" s="213"/>
      <c r="F325" s="213"/>
      <c r="G325" s="21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 spans="1:31" x14ac:dyDescent="0.2">
      <c r="A326" s="216"/>
      <c r="B326" s="217"/>
      <c r="C326" s="218"/>
      <c r="D326" s="217"/>
      <c r="E326" s="217"/>
      <c r="F326" s="217"/>
      <c r="G326" s="219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 spans="1:31" x14ac:dyDescent="0.2">
      <c r="A327" s="6"/>
      <c r="B327" s="7" t="s">
        <v>198</v>
      </c>
      <c r="C327" s="178" t="s">
        <v>198</v>
      </c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 spans="1:31" x14ac:dyDescent="0.2">
      <c r="C328" s="180"/>
      <c r="AE328" t="s">
        <v>538</v>
      </c>
    </row>
  </sheetData>
  <sheetProtection password="CC4E" sheet="1" objects="1" scenarios="1"/>
  <protectedRanges>
    <protectedRange sqref="F315 F313 F311 F309 F306 F287:F301 F284 F273:F282 F271 F270 F259:F268 F256 F253 F249:F251 F246:F247 F243 F240:F241 F238 F233:F235 F231 F225 F223 F221 F216 F213 F211 F209 F207 F204 F188:F203 F184:F186 F180:F182 F176:F178 F72:F173 F70 F9:F61" name="editovatelné"/>
  </protectedRanges>
  <mergeCells count="27">
    <mergeCell ref="C71:G71"/>
    <mergeCell ref="A1:G1"/>
    <mergeCell ref="C2:G2"/>
    <mergeCell ref="C3:G3"/>
    <mergeCell ref="C4:G4"/>
    <mergeCell ref="C62:G62"/>
    <mergeCell ref="C303:G303"/>
    <mergeCell ref="C174:G174"/>
    <mergeCell ref="C183:G183"/>
    <mergeCell ref="C210:G210"/>
    <mergeCell ref="C214:G214"/>
    <mergeCell ref="C217:G217"/>
    <mergeCell ref="C226:G226"/>
    <mergeCell ref="C257:G257"/>
    <mergeCell ref="C269:G269"/>
    <mergeCell ref="C272:G272"/>
    <mergeCell ref="C285:G285"/>
    <mergeCell ref="C302:G302"/>
    <mergeCell ref="A322:G326"/>
    <mergeCell ref="C316:G316"/>
    <mergeCell ref="A321:C321"/>
    <mergeCell ref="C304:G304"/>
    <mergeCell ref="C307:G307"/>
    <mergeCell ref="C308:G308"/>
    <mergeCell ref="C310:G310"/>
    <mergeCell ref="C312:G312"/>
    <mergeCell ref="C314:G314"/>
  </mergeCells>
  <pageMargins left="0.23622047244094491" right="0.2362204724409449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Štefl Miroslav</cp:lastModifiedBy>
  <cp:lastPrinted>2018-01-25T07:48:07Z</cp:lastPrinted>
  <dcterms:created xsi:type="dcterms:W3CDTF">2009-04-08T07:15:50Z</dcterms:created>
  <dcterms:modified xsi:type="dcterms:W3CDTF">2018-01-26T06:39:44Z</dcterms:modified>
</cp:coreProperties>
</file>